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141" activeTab="0"/>
  </bookViews>
  <sheets>
    <sheet name="50" sheetId="1" r:id="rId1"/>
    <sheet name="Table" sheetId="2" state="hidden" r:id="rId2"/>
  </sheets>
  <definedNames>
    <definedName name="_xlnm.Print_Area" localSheetId="0">'50'!$A$1:$L$40</definedName>
    <definedName name="note">'50'!$A$34:$B$39</definedName>
    <definedName name="Tabelle">'50'!$C$21:$H$21</definedName>
  </definedNames>
  <calcPr fullCalcOnLoad="1"/>
</workbook>
</file>

<file path=xl/sharedStrings.xml><?xml version="1.0" encoding="utf-8"?>
<sst xmlns="http://schemas.openxmlformats.org/spreadsheetml/2006/main" count="97" uniqueCount="58">
  <si>
    <t>Fachnr</t>
  </si>
  <si>
    <t>Fach</t>
  </si>
  <si>
    <t>Punkte</t>
  </si>
  <si>
    <t>MEPR</t>
  </si>
  <si>
    <t>Ergebnis 1</t>
  </si>
  <si>
    <t>Faktor</t>
  </si>
  <si>
    <t>Ergebnis 2</t>
  </si>
  <si>
    <t>Note</t>
  </si>
  <si>
    <t>Anr</t>
  </si>
  <si>
    <t>Gewichtung</t>
  </si>
  <si>
    <t>ENDE</t>
  </si>
  <si>
    <t>Teil B der Prüfung</t>
  </si>
  <si>
    <t>Ganzheitliche Aufgabe I</t>
  </si>
  <si>
    <t>Ganzheitliche Aufgabe II</t>
  </si>
  <si>
    <t>Ergebnis Teil B der Prüfung</t>
  </si>
  <si>
    <t>Teil A der Prüfung</t>
  </si>
  <si>
    <t>Durchführung und Dokumentation einer betrieblichen Projektarbeit</t>
  </si>
  <si>
    <t>Präsentation / Fachgespräch</t>
  </si>
  <si>
    <t>Ergebnis Teil A der Prüfung</t>
  </si>
  <si>
    <t>Ermittlung des Gesamtergebnisses</t>
  </si>
  <si>
    <t>Gesamtergebnis</t>
  </si>
  <si>
    <t>Wahlfächer</t>
  </si>
  <si>
    <t>Eingabe</t>
  </si>
  <si>
    <t>Auswertung</t>
  </si>
  <si>
    <t>Noten</t>
  </si>
  <si>
    <t>Anrechenbar (System)</t>
  </si>
  <si>
    <t>Anrechenbar (Eingabe)</t>
  </si>
  <si>
    <t>Prüfstand (Vorschlag System)</t>
  </si>
  <si>
    <t>Zeugnisreihenfolge</t>
  </si>
  <si>
    <t>Vorl.Ergebnis</t>
  </si>
  <si>
    <t>Thema</t>
  </si>
  <si>
    <t>Seitenumbruch</t>
  </si>
  <si>
    <t>Bestenehrung</t>
  </si>
  <si>
    <t>Bestehensregeln</t>
  </si>
  <si>
    <t>Keine 6 in den Prüfungsbereichen des Teils B</t>
  </si>
  <si>
    <t>Keine 6 in „Durchführung und Dokumentation einer betrieblichen Projektarbeit“ oder „Präsentation / Fachgespräch“</t>
  </si>
  <si>
    <t>Min. Ausreichend im Prüfungsteil B</t>
  </si>
  <si>
    <t>Min. Ausreichend im Prüfungsteil A</t>
  </si>
  <si>
    <t>durchrechnen, wenn in jedem Fach ein Punkt</t>
  </si>
  <si>
    <t>Bestanden?</t>
  </si>
  <si>
    <t>Notentabelle</t>
  </si>
  <si>
    <t>Prüfungsteil B</t>
  </si>
  <si>
    <t>Ganzh. Aufgabe1</t>
  </si>
  <si>
    <t>Ganzh. Aufgabe2</t>
  </si>
  <si>
    <t>Wiso</t>
  </si>
  <si>
    <t>Erg.Prüf.teil B</t>
  </si>
  <si>
    <t>Prüfungsteil A</t>
  </si>
  <si>
    <t>Betr. Projektar</t>
  </si>
  <si>
    <t>Präsentation</t>
  </si>
  <si>
    <t>Erg.Prüf.teil A</t>
  </si>
  <si>
    <t>Ermittlung des Gesamtergebnisses:</t>
  </si>
  <si>
    <t>Prüfungsteil B mind. 50 Punkte</t>
  </si>
  <si>
    <t>Prüfungsteil A mind. 50 Punkte</t>
  </si>
  <si>
    <t>kein Sechser erlaubt</t>
  </si>
  <si>
    <t>Fünfer erlaubt inPrüfungsteil B</t>
  </si>
  <si>
    <t>Fünfer erlaubt inPrüfungsteil A</t>
  </si>
  <si>
    <t>Gesamtergebnis mind. 50 Pkt.</t>
  </si>
  <si>
    <t>Wirtschafts- und Sozialkunde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</si>
</sst>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s>
  <fonts count="54">
    <font>
      <sz val="10"/>
      <name val="Arial"/>
      <family val="2"/>
    </font>
    <font>
      <b/>
      <sz val="9"/>
      <name val="Arial"/>
      <family val="2"/>
    </font>
    <font>
      <sz val="9"/>
      <name val="Arial"/>
      <family val="2"/>
    </font>
    <font>
      <b/>
      <sz val="9"/>
      <color indexed="8"/>
      <name val="Arial"/>
      <family val="2"/>
    </font>
    <font>
      <sz val="10"/>
      <color indexed="8"/>
      <name val="Arial"/>
      <family val="2"/>
    </font>
    <font>
      <b/>
      <sz val="11"/>
      <name val="Arial"/>
      <family val="2"/>
    </font>
    <font>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9"/>
      <color indexed="9"/>
      <name val="Arial"/>
      <family val="2"/>
    </font>
    <font>
      <sz val="9"/>
      <color indexed="9"/>
      <name val="Arial"/>
      <family val="2"/>
    </font>
    <font>
      <sz val="11"/>
      <color indexed="9"/>
      <name val="Arial"/>
      <family val="2"/>
    </font>
    <font>
      <sz val="10"/>
      <color indexed="9"/>
      <name val="Arial"/>
      <family val="2"/>
    </font>
    <font>
      <b/>
      <sz val="11"/>
      <color indexed="9"/>
      <name val="Arial"/>
      <family val="2"/>
    </font>
    <font>
      <b/>
      <sz val="16"/>
      <color indexed="8"/>
      <name val="Arial"/>
      <family val="0"/>
    </font>
    <font>
      <sz val="11"/>
      <color indexed="8"/>
      <name val="Arial"/>
      <family val="0"/>
    </font>
    <font>
      <sz val="12"/>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9"/>
      <color theme="0"/>
      <name val="Arial"/>
      <family val="2"/>
    </font>
    <font>
      <sz val="9"/>
      <color theme="0"/>
      <name val="Arial"/>
      <family val="2"/>
    </font>
    <font>
      <sz val="11"/>
      <color theme="0"/>
      <name val="Arial"/>
      <family val="2"/>
    </font>
    <font>
      <sz val="10"/>
      <color theme="0"/>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9"/>
        <bgColor indexed="64"/>
      </patternFill>
    </fill>
    <fill>
      <patternFill patternType="solid">
        <fgColor theme="3" tint="0.5999900102615356"/>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164" fontId="0" fillId="0" borderId="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165" fontId="0" fillId="0" borderId="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69">
    <xf numFmtId="0" fontId="0" fillId="0" borderId="0" xfId="0" applyAlignment="1">
      <alignment/>
    </xf>
    <xf numFmtId="1" fontId="2" fillId="0" borderId="0" xfId="0" applyNumberFormat="1" applyFont="1" applyAlignment="1" applyProtection="1">
      <alignment/>
      <protection hidden="1"/>
    </xf>
    <xf numFmtId="2" fontId="2" fillId="0" borderId="0" xfId="0" applyNumberFormat="1" applyFont="1" applyAlignment="1" applyProtection="1">
      <alignment/>
      <protection hidden="1"/>
    </xf>
    <xf numFmtId="1" fontId="1" fillId="0" borderId="0" xfId="0" applyNumberFormat="1" applyFont="1" applyAlignment="1" applyProtection="1">
      <alignment/>
      <protection/>
    </xf>
    <xf numFmtId="1" fontId="2" fillId="0" borderId="0" xfId="0" applyNumberFormat="1" applyFont="1" applyAlignment="1" applyProtection="1">
      <alignment/>
      <protection/>
    </xf>
    <xf numFmtId="1" fontId="2" fillId="33" borderId="0" xfId="0" applyNumberFormat="1" applyFont="1" applyFill="1" applyBorder="1" applyAlignment="1" applyProtection="1">
      <alignment horizontal="right" wrapText="1"/>
      <protection locked="0"/>
    </xf>
    <xf numFmtId="1" fontId="2" fillId="0" borderId="0" xfId="0" applyNumberFormat="1" applyFont="1" applyAlignment="1" applyProtection="1">
      <alignment horizontal="center"/>
      <protection/>
    </xf>
    <xf numFmtId="1" fontId="2" fillId="33" borderId="0" xfId="0" applyNumberFormat="1" applyFont="1" applyFill="1" applyBorder="1" applyAlignment="1" applyProtection="1">
      <alignment horizontal="center"/>
      <protection locked="0"/>
    </xf>
    <xf numFmtId="1" fontId="1" fillId="0" borderId="0" xfId="0" applyNumberFormat="1" applyFont="1" applyFill="1" applyBorder="1" applyAlignment="1">
      <alignment horizontal="right"/>
    </xf>
    <xf numFmtId="1" fontId="3" fillId="0" borderId="0" xfId="0" applyNumberFormat="1" applyFont="1" applyFill="1" applyBorder="1" applyAlignment="1">
      <alignment horizontal="center"/>
    </xf>
    <xf numFmtId="0" fontId="1" fillId="0" borderId="0" xfId="0" applyFont="1" applyAlignment="1" applyProtection="1">
      <alignment horizontal="center"/>
      <protection/>
    </xf>
    <xf numFmtId="0" fontId="2" fillId="0" borderId="0" xfId="0" applyFont="1" applyAlignment="1" applyProtection="1">
      <alignment/>
      <protection hidden="1"/>
    </xf>
    <xf numFmtId="0" fontId="1" fillId="0" borderId="0" xfId="0" applyFont="1" applyAlignment="1" applyProtection="1">
      <alignment/>
      <protection/>
    </xf>
    <xf numFmtId="0" fontId="1" fillId="0" borderId="0" xfId="0" applyFont="1" applyBorder="1" applyAlignment="1">
      <alignment/>
    </xf>
    <xf numFmtId="0" fontId="2" fillId="0" borderId="0" xfId="0" applyFont="1" applyAlignment="1">
      <alignment/>
    </xf>
    <xf numFmtId="0" fontId="2" fillId="0" borderId="0" xfId="0" applyFont="1" applyAlignment="1" applyProtection="1">
      <alignment horizontal="center"/>
      <protection/>
    </xf>
    <xf numFmtId="0" fontId="2" fillId="0" borderId="0" xfId="0" applyFont="1" applyAlignment="1" applyProtection="1">
      <alignment/>
      <protection/>
    </xf>
    <xf numFmtId="0" fontId="2" fillId="0" borderId="0" xfId="0" applyFont="1" applyBorder="1" applyAlignment="1">
      <alignment/>
    </xf>
    <xf numFmtId="0" fontId="0" fillId="0" borderId="0" xfId="0" applyAlignment="1" applyProtection="1">
      <alignment/>
      <protection hidden="1"/>
    </xf>
    <xf numFmtId="0" fontId="2" fillId="0" borderId="0" xfId="0" applyFont="1" applyAlignment="1" applyProtection="1">
      <alignment horizontal="center"/>
      <protection hidden="1"/>
    </xf>
    <xf numFmtId="0" fontId="4" fillId="0" borderId="0" xfId="0" applyFont="1" applyAlignment="1" applyProtection="1">
      <alignment/>
      <protection/>
    </xf>
    <xf numFmtId="166" fontId="1" fillId="0" borderId="0" xfId="0" applyNumberFormat="1" applyFont="1" applyFill="1" applyBorder="1" applyAlignment="1">
      <alignment horizontal="right"/>
    </xf>
    <xf numFmtId="1" fontId="1" fillId="0" borderId="0" xfId="0" applyNumberFormat="1" applyFont="1" applyFill="1" applyBorder="1" applyAlignment="1" applyProtection="1">
      <alignment horizontal="right"/>
      <protection/>
    </xf>
    <xf numFmtId="1" fontId="2" fillId="0" borderId="0" xfId="0" applyNumberFormat="1" applyFont="1" applyAlignment="1">
      <alignment/>
    </xf>
    <xf numFmtId="0" fontId="1" fillId="0" borderId="0" xfId="0" applyFont="1" applyAlignment="1" applyProtection="1">
      <alignment horizontal="center"/>
      <protection hidden="1"/>
    </xf>
    <xf numFmtId="2" fontId="1" fillId="0" borderId="0" xfId="0" applyNumberFormat="1" applyFont="1" applyFill="1" applyBorder="1" applyAlignment="1" applyProtection="1">
      <alignment horizontal="right"/>
      <protection hidden="1"/>
    </xf>
    <xf numFmtId="1" fontId="1" fillId="34" borderId="0" xfId="0" applyNumberFormat="1" applyFont="1" applyFill="1" applyBorder="1" applyAlignment="1">
      <alignment horizontal="right"/>
    </xf>
    <xf numFmtId="2" fontId="1" fillId="34" borderId="0" xfId="0" applyNumberFormat="1" applyFont="1" applyFill="1" applyBorder="1" applyAlignment="1" applyProtection="1">
      <alignment horizontal="right"/>
      <protection hidden="1"/>
    </xf>
    <xf numFmtId="0" fontId="2" fillId="0" borderId="0" xfId="0" applyFont="1" applyFill="1" applyAlignment="1" applyProtection="1">
      <alignment horizontal="left"/>
      <protection hidden="1"/>
    </xf>
    <xf numFmtId="0" fontId="2" fillId="0" borderId="0" xfId="0" applyFont="1" applyFill="1" applyAlignment="1" applyProtection="1">
      <alignment/>
      <protection hidden="1"/>
    </xf>
    <xf numFmtId="0" fontId="1" fillId="0" borderId="0" xfId="0" applyFont="1" applyAlignment="1" applyProtection="1">
      <alignment/>
      <protection hidden="1"/>
    </xf>
    <xf numFmtId="0" fontId="2" fillId="0" borderId="0" xfId="0" applyFont="1" applyBorder="1" applyAlignment="1" applyProtection="1">
      <alignment/>
      <protection hidden="1"/>
    </xf>
    <xf numFmtId="2" fontId="2" fillId="0" borderId="0" xfId="0" applyNumberFormat="1" applyFont="1" applyFill="1" applyAlignment="1" applyProtection="1">
      <alignment/>
      <protection hidden="1"/>
    </xf>
    <xf numFmtId="1" fontId="49" fillId="0" borderId="0" xfId="0" applyNumberFormat="1" applyFont="1" applyAlignment="1" applyProtection="1">
      <alignment horizontal="center"/>
      <protection/>
    </xf>
    <xf numFmtId="1" fontId="49" fillId="0" borderId="0" xfId="0" applyNumberFormat="1" applyFont="1" applyAlignment="1" applyProtection="1">
      <alignment/>
      <protection/>
    </xf>
    <xf numFmtId="1" fontId="50" fillId="0" borderId="0" xfId="0" applyNumberFormat="1" applyFont="1" applyAlignment="1" applyProtection="1">
      <alignment/>
      <protection/>
    </xf>
    <xf numFmtId="1" fontId="50" fillId="0" borderId="0" xfId="0" applyNumberFormat="1" applyFont="1" applyAlignment="1" applyProtection="1">
      <alignment/>
      <protection hidden="1"/>
    </xf>
    <xf numFmtId="1" fontId="50" fillId="0" borderId="0" xfId="0" applyNumberFormat="1" applyFont="1" applyFill="1" applyAlignment="1" applyProtection="1">
      <alignment/>
      <protection hidden="1"/>
    </xf>
    <xf numFmtId="2" fontId="50" fillId="0" borderId="0" xfId="0" applyNumberFormat="1" applyFont="1" applyAlignment="1" applyProtection="1">
      <alignment/>
      <protection hidden="1"/>
    </xf>
    <xf numFmtId="1" fontId="50" fillId="0" borderId="0" xfId="0" applyNumberFormat="1" applyFont="1" applyFill="1" applyAlignment="1" applyProtection="1">
      <alignment horizontal="left"/>
      <protection hidden="1"/>
    </xf>
    <xf numFmtId="1" fontId="49" fillId="0" borderId="0" xfId="0" applyNumberFormat="1" applyFont="1" applyAlignment="1" applyProtection="1">
      <alignment/>
      <protection hidden="1"/>
    </xf>
    <xf numFmtId="1" fontId="5" fillId="0" borderId="0" xfId="0" applyNumberFormat="1" applyFont="1" applyAlignment="1" applyProtection="1">
      <alignment horizontal="center"/>
      <protection/>
    </xf>
    <xf numFmtId="1" fontId="5" fillId="0" borderId="0" xfId="0" applyNumberFormat="1" applyFont="1" applyAlignment="1" applyProtection="1">
      <alignment/>
      <protection hidden="1"/>
    </xf>
    <xf numFmtId="1" fontId="6" fillId="0" borderId="0" xfId="0" applyNumberFormat="1" applyFont="1" applyAlignment="1" applyProtection="1">
      <alignment/>
      <protection hidden="1"/>
    </xf>
    <xf numFmtId="1" fontId="6" fillId="0" borderId="0" xfId="0" applyNumberFormat="1" applyFont="1" applyAlignment="1" applyProtection="1">
      <alignment/>
      <protection/>
    </xf>
    <xf numFmtId="1" fontId="6" fillId="0" borderId="0" xfId="0" applyNumberFormat="1" applyFont="1" applyAlignment="1" applyProtection="1">
      <alignment horizontal="center"/>
      <protection/>
    </xf>
    <xf numFmtId="1" fontId="5" fillId="0" borderId="0" xfId="0" applyNumberFormat="1" applyFont="1" applyAlignment="1" applyProtection="1">
      <alignment/>
      <protection/>
    </xf>
    <xf numFmtId="1" fontId="6" fillId="0" borderId="0" xfId="0" applyNumberFormat="1" applyFont="1" applyFill="1" applyBorder="1" applyAlignment="1" applyProtection="1">
      <alignment horizontal="left"/>
      <protection/>
    </xf>
    <xf numFmtId="1" fontId="5" fillId="0" borderId="0" xfId="0" applyNumberFormat="1" applyFont="1" applyFill="1" applyBorder="1" applyAlignment="1" applyProtection="1">
      <alignment horizontal="left"/>
      <protection/>
    </xf>
    <xf numFmtId="2" fontId="6" fillId="0" borderId="0" xfId="0" applyNumberFormat="1" applyFont="1" applyFill="1" applyBorder="1" applyAlignment="1" applyProtection="1">
      <alignment horizontal="right"/>
      <protection hidden="1"/>
    </xf>
    <xf numFmtId="1" fontId="51" fillId="0" borderId="0" xfId="0" applyNumberFormat="1" applyFont="1" applyAlignment="1" applyProtection="1">
      <alignment/>
      <protection hidden="1"/>
    </xf>
    <xf numFmtId="1" fontId="6" fillId="0" borderId="0" xfId="0" applyNumberFormat="1" applyFont="1" applyAlignment="1" applyProtection="1">
      <alignment horizontal="left"/>
      <protection/>
    </xf>
    <xf numFmtId="1" fontId="6" fillId="35" borderId="0" xfId="0" applyNumberFormat="1" applyFont="1" applyFill="1" applyBorder="1" applyAlignment="1" applyProtection="1">
      <alignment horizontal="right" wrapText="1"/>
      <protection locked="0"/>
    </xf>
    <xf numFmtId="1" fontId="5" fillId="0" borderId="0" xfId="0" applyNumberFormat="1" applyFont="1" applyAlignment="1" applyProtection="1">
      <alignment horizontal="center"/>
      <protection hidden="1"/>
    </xf>
    <xf numFmtId="1" fontId="5" fillId="0" borderId="0" xfId="0" applyNumberFormat="1" applyFont="1" applyFill="1" applyBorder="1" applyAlignment="1" applyProtection="1">
      <alignment horizontal="right"/>
      <protection/>
    </xf>
    <xf numFmtId="1" fontId="52" fillId="0" borderId="0" xfId="0" applyNumberFormat="1" applyFont="1" applyAlignment="1" applyProtection="1">
      <alignment/>
      <protection/>
    </xf>
    <xf numFmtId="2" fontId="52" fillId="0" borderId="0" xfId="0" applyNumberFormat="1" applyFont="1" applyAlignment="1" applyProtection="1">
      <alignment/>
      <protection/>
    </xf>
    <xf numFmtId="0" fontId="52" fillId="0" borderId="0" xfId="0" applyFont="1" applyAlignment="1" applyProtection="1">
      <alignment/>
      <protection/>
    </xf>
    <xf numFmtId="0" fontId="0" fillId="0" borderId="0" xfId="0" applyAlignment="1" applyProtection="1">
      <alignment/>
      <protection/>
    </xf>
    <xf numFmtId="1" fontId="53" fillId="0" borderId="0" xfId="0" applyNumberFormat="1" applyFont="1" applyAlignment="1" applyProtection="1">
      <alignment horizontal="center"/>
      <protection/>
    </xf>
    <xf numFmtId="1" fontId="51" fillId="0" borderId="0" xfId="0" applyNumberFormat="1" applyFont="1" applyAlignment="1" applyProtection="1">
      <alignment horizontal="center"/>
      <protection/>
    </xf>
    <xf numFmtId="1" fontId="51" fillId="0" borderId="0" xfId="0" applyNumberFormat="1" applyFont="1" applyFill="1" applyBorder="1" applyAlignment="1" applyProtection="1">
      <alignment horizontal="center"/>
      <protection/>
    </xf>
    <xf numFmtId="0" fontId="51" fillId="0" borderId="0" xfId="0" applyFont="1" applyAlignment="1" applyProtection="1">
      <alignment/>
      <protection/>
    </xf>
    <xf numFmtId="0" fontId="51" fillId="0" borderId="0" xfId="0" applyFont="1" applyFill="1" applyAlignment="1" applyProtection="1">
      <alignment/>
      <protection/>
    </xf>
    <xf numFmtId="1" fontId="53" fillId="0" borderId="0" xfId="0" applyNumberFormat="1" applyFont="1" applyFill="1" applyAlignment="1" applyProtection="1">
      <alignment/>
      <protection hidden="1"/>
    </xf>
    <xf numFmtId="1" fontId="53" fillId="0" borderId="0" xfId="0" applyNumberFormat="1" applyFont="1" applyAlignment="1" applyProtection="1">
      <alignment horizontal="center"/>
      <protection/>
    </xf>
    <xf numFmtId="1" fontId="53" fillId="0" borderId="0" xfId="0" applyNumberFormat="1" applyFont="1" applyFill="1" applyBorder="1" applyAlignment="1" applyProtection="1">
      <alignment horizontal="center"/>
      <protection/>
    </xf>
    <xf numFmtId="0" fontId="1" fillId="0" borderId="0" xfId="0" applyFont="1" applyAlignment="1" applyProtection="1">
      <alignment horizontal="center"/>
      <protection/>
    </xf>
    <xf numFmtId="1" fontId="3" fillId="0" borderId="0" xfId="0" applyNumberFormat="1" applyFont="1" applyFill="1" applyBorder="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
    <dxf>
      <font>
        <color rgb="FF00B05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17</xdr:row>
      <xdr:rowOff>123825</xdr:rowOff>
    </xdr:from>
    <xdr:to>
      <xdr:col>11</xdr:col>
      <xdr:colOff>276225</xdr:colOff>
      <xdr:row>36</xdr:row>
      <xdr:rowOff>28575</xdr:rowOff>
    </xdr:to>
    <xdr:sp>
      <xdr:nvSpPr>
        <xdr:cNvPr id="1" name="Textfeld 1"/>
        <xdr:cNvSpPr txBox="1">
          <a:spLocks noChangeArrowheads="1"/>
        </xdr:cNvSpPr>
      </xdr:nvSpPr>
      <xdr:spPr>
        <a:xfrm>
          <a:off x="257175" y="3305175"/>
          <a:ext cx="8715375" cy="2847975"/>
        </a:xfrm>
        <a:prstGeom prst="rect">
          <a:avLst/>
        </a:prstGeom>
        <a:solidFill>
          <a:srgbClr val="FFFFFF"/>
        </a:solidFill>
        <a:ln w="19050" cmpd="sng">
          <a:solidFill>
            <a:srgbClr val="8EB4E3"/>
          </a:solidFill>
          <a:headEnd type="none"/>
          <a:tailEnd type="none"/>
        </a:ln>
      </xdr:spPr>
      <xdr:txBody>
        <a:bodyPr vertOverflow="clip" wrap="square"/>
        <a:p>
          <a:pPr algn="l">
            <a:defRPr/>
          </a:pP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IT-System-Kaufmann/ IT-System-Kauffrau</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Ausbildungsordnung vom 01.08.1997
</a:t>
          </a:r>
          <a:r>
            <a:rPr lang="en-US" cap="none" sz="1200" b="0" i="0" u="none" baseline="0">
              <a:solidFill>
                <a:srgbClr val="000000"/>
              </a:solidFill>
              <a:latin typeface="Arial"/>
              <a:ea typeface="Arial"/>
              <a:cs typeface="Arial"/>
            </a:rPr>
            <a:t>Die Prüfung ist bestanden, wenn jeweils in den Prüfungsteilen A und B mindestens ausreichende Leistungen erbracht wurden. Werden die Prüfungsleistungen in der Projektarbeit einschließlich Dokumentation, in der Projektpräsentation einschließlich Fachgespräch oder in einem der drei Prüfungsbereiche mit "ungenügend" bewertet, so ist die Prüfung nicht bestanden.
Sind im Prüfungsteil B die Prüfungsleistungen in bis zu zwei Prüfungsbereichen mit „mangelhaft“ und in einem weiteren Prüfungsbereich mit mindestens „ausreichend“ bewertet worden, so ist auf Antrag des Prüflings oder nach Ermessen des Prüfungsausschusses in einem der mit „mangelhaft“ bewerteten Prüfungsbereiche die Prüfung durch eine mündliche Prüfung von etwa 15 Minuten zu ergänzen, wenn diese für das Bestehen der Prüfung den Ausschlag geben kann. Der Prüfungsbereich ist vom Prüfling zu bestimmen. Bei der Ermittlung des Ergebnisses für diesen Prüfungsbereich ist das bisherige Ergebnis und das Ergebnis der mündlichen Ergänzungsprüfung im Verhältnis 2 : 1 zu gewichten.
MEPR = mündliche Ergänzungsprüfung</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67"/>
  <sheetViews>
    <sheetView tabSelected="1" zoomScalePageLayoutView="0" workbookViewId="0" topLeftCell="A1">
      <selection activeCell="C3" sqref="C3"/>
    </sheetView>
  </sheetViews>
  <sheetFormatPr defaultColWidth="11.57421875" defaultRowHeight="12.75"/>
  <cols>
    <col min="1" max="1" width="4.140625" style="57" customWidth="1"/>
    <col min="2" max="2" width="62.00390625" style="58" customWidth="1"/>
    <col min="3" max="4" width="7.140625" style="58" customWidth="1"/>
    <col min="5" max="5" width="10.7109375" style="58" customWidth="1"/>
    <col min="6" max="6" width="7.140625" style="58" customWidth="1"/>
    <col min="7" max="7" width="10.7109375" style="58" customWidth="1"/>
    <col min="8" max="9" width="7.140625" style="58" customWidth="1"/>
    <col min="10" max="11" width="3.57421875" style="58" customWidth="1"/>
    <col min="12" max="12" width="16.7109375" style="58" customWidth="1"/>
    <col min="13" max="16384" width="11.57421875" style="58" customWidth="1"/>
  </cols>
  <sheetData>
    <row r="1" spans="1:14" s="1" customFormat="1" ht="12.75" customHeight="1">
      <c r="A1" s="33" t="s">
        <v>0</v>
      </c>
      <c r="B1" s="41" t="s">
        <v>1</v>
      </c>
      <c r="C1" s="41" t="s">
        <v>2</v>
      </c>
      <c r="D1" s="41" t="s">
        <v>3</v>
      </c>
      <c r="E1" s="41" t="s">
        <v>4</v>
      </c>
      <c r="F1" s="41" t="s">
        <v>5</v>
      </c>
      <c r="G1" s="41" t="s">
        <v>6</v>
      </c>
      <c r="H1" s="41" t="s">
        <v>2</v>
      </c>
      <c r="I1" s="41" t="s">
        <v>7</v>
      </c>
      <c r="J1" s="65" t="s">
        <v>8</v>
      </c>
      <c r="K1" s="65"/>
      <c r="L1" s="53" t="s">
        <v>9</v>
      </c>
      <c r="M1" s="36" t="s">
        <v>10</v>
      </c>
      <c r="N1" s="2"/>
    </row>
    <row r="2" spans="1:14" s="1" customFormat="1" ht="12.75" customHeight="1">
      <c r="A2" s="34">
        <v>6115</v>
      </c>
      <c r="B2" s="51" t="s">
        <v>11</v>
      </c>
      <c r="C2" s="41"/>
      <c r="D2" s="41"/>
      <c r="E2" s="41"/>
      <c r="F2" s="41"/>
      <c r="G2" s="41"/>
      <c r="H2" s="41"/>
      <c r="I2" s="41"/>
      <c r="J2" s="59"/>
      <c r="K2" s="50"/>
      <c r="L2" s="53"/>
      <c r="N2" s="2"/>
    </row>
    <row r="3" spans="1:14" s="1" customFormat="1" ht="15">
      <c r="A3" s="35">
        <v>5351</v>
      </c>
      <c r="B3" s="44" t="s">
        <v>12</v>
      </c>
      <c r="C3" s="52"/>
      <c r="D3" s="52"/>
      <c r="E3" s="44">
        <f>IF(AND(ISNUMBER(C3),ISNUMBER(D3)),ROUND(((ROUND(C3,$A$19)*2+ROUND(D3,$A$19))/3),$A$19),(IF(ISNUMBER(C3),ROUND(C3,$A$19),"")))</f>
      </c>
      <c r="F3" s="45">
        <v>2</v>
      </c>
      <c r="G3" s="44">
        <f>IF(ISNUMBER(E3),ROUND(E3*F3,$A$19),"")</f>
      </c>
      <c r="H3" s="44">
        <f>IF(ISNUMBER(E3),ROUND(E3,$A$19),"")</f>
      </c>
      <c r="I3" s="45">
        <f>IF(ISNUMBER(H3),VLOOKUP(ROUND(H3,$A$19),note,2,TRUE),"")</f>
      </c>
      <c r="J3" s="60">
        <f>IF(ISNUMBER(K3),K3,(IF(ISNUMBER(H3),IF(H3&gt;49.4,1,2),"")))</f>
      </c>
      <c r="K3" s="61"/>
      <c r="L3" s="53">
        <v>20</v>
      </c>
      <c r="N3" s="38">
        <f>IF(ISNUMBER(E3),ROUND(E3*F3,$A$21),"")</f>
      </c>
    </row>
    <row r="4" spans="1:14" s="1" customFormat="1" ht="15">
      <c r="A4" s="35">
        <v>5352</v>
      </c>
      <c r="B4" s="44" t="s">
        <v>13</v>
      </c>
      <c r="C4" s="52"/>
      <c r="D4" s="52"/>
      <c r="E4" s="44">
        <f>IF(AND(ISNUMBER(C4),ISNUMBER(D4)),ROUND(((ROUND(C4,$A$19)*2+ROUND(D4,$A$19))/3),$A$19),(IF(ISNUMBER(C4),ROUND(C4,$A$19),"")))</f>
      </c>
      <c r="F4" s="45">
        <v>2</v>
      </c>
      <c r="G4" s="44">
        <f>IF(ISNUMBER(E4),ROUND(E4*F4,$A$19),"")</f>
      </c>
      <c r="H4" s="44">
        <f>IF(ISNUMBER(E4),ROUND(E4,$A$19),"")</f>
      </c>
      <c r="I4" s="45">
        <f>IF(ISNUMBER(H4),VLOOKUP(ROUND(H4,$A$19),note,2,TRUE),"")</f>
      </c>
      <c r="J4" s="60">
        <f>IF(ISNUMBER(K4),K4,(IF(ISNUMBER(H4),IF(H4&gt;49.4,1,2),"")))</f>
      </c>
      <c r="K4" s="61"/>
      <c r="L4" s="53">
        <v>20</v>
      </c>
      <c r="N4" s="38">
        <f>IF(ISNUMBER(E4),ROUND(E4*F4,$A$21),"")</f>
      </c>
    </row>
    <row r="5" spans="1:14" s="1" customFormat="1" ht="15">
      <c r="A5" s="35">
        <v>5071</v>
      </c>
      <c r="B5" s="44" t="s">
        <v>57</v>
      </c>
      <c r="C5" s="52"/>
      <c r="D5" s="52"/>
      <c r="E5" s="44">
        <f>IF(AND(ISNUMBER(C5),ISNUMBER(D5)),ROUND(((ROUND(C5,$A$19)*2+ROUND(D5,$A$19))/3),$A$19),(IF(ISNUMBER(C5),ROUND(C5,$A$19),"")))</f>
      </c>
      <c r="F5" s="45">
        <v>1</v>
      </c>
      <c r="G5" s="44">
        <f>IF(ISNUMBER(E5),ROUND(E5*F5,$A$19),"")</f>
      </c>
      <c r="H5" s="44">
        <f>IF(ISNUMBER(E5),ROUND(E5,$A$19),"")</f>
      </c>
      <c r="I5" s="45">
        <f>IF(ISNUMBER(H5),VLOOKUP(ROUND(H5,$A$19),note,2,TRUE),"")</f>
      </c>
      <c r="J5" s="60">
        <f>IF(ISNUMBER(K5),K5,(IF(ISNUMBER(H5),IF(H5&gt;49.4,1,2),"")))</f>
      </c>
      <c r="K5" s="61"/>
      <c r="L5" s="53">
        <v>10</v>
      </c>
      <c r="N5" s="38">
        <f>IF(ISNUMBER(E5),ROUND(E5*F5,$A$21),"")</f>
      </c>
    </row>
    <row r="6" spans="1:14" s="1" customFormat="1" ht="15">
      <c r="A6" s="34">
        <v>6116</v>
      </c>
      <c r="B6" s="44" t="s">
        <v>14</v>
      </c>
      <c r="C6" s="46"/>
      <c r="D6" s="46"/>
      <c r="E6" s="46"/>
      <c r="F6" s="45"/>
      <c r="G6" s="46">
        <f>IF(AND(ISNUMBER(G3),ISNUMBER(G4),ISNUMBER(G5)),ROUND(SUM(G3:G5),$A$19),"")</f>
      </c>
      <c r="H6" s="46">
        <f>IF(ISNUMBER(G6),ROUND(G6/5,$A$19),"")</f>
      </c>
      <c r="I6" s="41">
        <f>IF(ISNUMBER(H6),VLOOKUP(ROUND(H6,$A$19),note,2,TRUE),"")</f>
      </c>
      <c r="J6" s="62"/>
      <c r="K6" s="63"/>
      <c r="L6" s="53"/>
      <c r="N6" s="38">
        <f>IF(AND(ISNUMBER(N3),ISNUMBER(N4),ISNUMBER(N5)),ROUND((N3+N4+N5)/5,$A$21),"")</f>
      </c>
    </row>
    <row r="7" spans="1:14" s="1" customFormat="1" ht="15">
      <c r="A7" s="34"/>
      <c r="B7" s="46"/>
      <c r="C7" s="46"/>
      <c r="D7" s="46"/>
      <c r="E7" s="46"/>
      <c r="F7" s="45"/>
      <c r="G7" s="46"/>
      <c r="H7" s="46"/>
      <c r="I7" s="41"/>
      <c r="J7" s="62"/>
      <c r="K7" s="63"/>
      <c r="L7" s="53"/>
      <c r="N7" s="38"/>
    </row>
    <row r="8" spans="1:14" s="1" customFormat="1" ht="15">
      <c r="A8" s="34">
        <v>5907</v>
      </c>
      <c r="B8" s="44" t="s">
        <v>15</v>
      </c>
      <c r="C8" s="46"/>
      <c r="D8" s="46"/>
      <c r="E8" s="46"/>
      <c r="F8" s="45"/>
      <c r="G8" s="46"/>
      <c r="H8" s="46"/>
      <c r="I8" s="41"/>
      <c r="J8" s="59"/>
      <c r="K8" s="64"/>
      <c r="L8" s="53"/>
      <c r="N8" s="38"/>
    </row>
    <row r="9" spans="1:14" s="1" customFormat="1" ht="15">
      <c r="A9" s="35">
        <v>5349</v>
      </c>
      <c r="B9" s="47" t="s">
        <v>16</v>
      </c>
      <c r="C9" s="52"/>
      <c r="D9" s="44"/>
      <c r="E9" s="44">
        <f>IF(ISNUMBER(C9),ROUND(C9,$A$19),"")</f>
      </c>
      <c r="F9" s="45">
        <v>1</v>
      </c>
      <c r="G9" s="44">
        <f>IF(ISNUMBER(E9),ROUND(E9*F9,$A$19),"")</f>
      </c>
      <c r="H9" s="44">
        <f>IF(ISNUMBER(E9),ROUND(E9,$A$19),"")</f>
      </c>
      <c r="I9" s="45">
        <f>IF(ISNUMBER(H9),VLOOKUP(ROUND(H9,$A$19),note,2,TRUE),"")</f>
      </c>
      <c r="J9" s="60">
        <f>IF(ISNUMBER(K9),K9,(IF(ISNUMBER(H9),IF(H9&gt;49.4,1,2),"")))</f>
      </c>
      <c r="K9" s="61"/>
      <c r="L9" s="53">
        <v>25</v>
      </c>
      <c r="N9" s="38">
        <f>IF(ISNUMBER(E9),ROUND(E9*F9,$A$21),"")</f>
      </c>
    </row>
    <row r="10" spans="1:14" s="1" customFormat="1" ht="15">
      <c r="A10" s="35">
        <v>5350</v>
      </c>
      <c r="B10" s="47" t="s">
        <v>17</v>
      </c>
      <c r="C10" s="52"/>
      <c r="D10" s="44"/>
      <c r="E10" s="44">
        <f>IF(ISNUMBER(C10),ROUND(C10,$A$19),"")</f>
      </c>
      <c r="F10" s="45">
        <v>1</v>
      </c>
      <c r="G10" s="44">
        <f>IF(ISNUMBER(E10),ROUND(E10*F10,$A$19),"")</f>
      </c>
      <c r="H10" s="44">
        <f>IF(ISNUMBER(E10),ROUND(E10,$A$19),"")</f>
      </c>
      <c r="I10" s="45">
        <f>IF(ISNUMBER(H10),VLOOKUP(ROUND(H10,$A$19),note,2,TRUE),"")</f>
      </c>
      <c r="J10" s="60">
        <f>IF(ISNUMBER(K10),K10,(IF(ISNUMBER(H10),IF(H10&gt;49.4,1,2),"")))</f>
      </c>
      <c r="K10" s="61"/>
      <c r="L10" s="53">
        <v>25</v>
      </c>
      <c r="N10" s="38">
        <f>IF(ISNUMBER(E10),ROUND(E10*F10,$A$21),"")</f>
      </c>
    </row>
    <row r="11" spans="1:14" s="1" customFormat="1" ht="15">
      <c r="A11" s="34">
        <v>5978</v>
      </c>
      <c r="B11" s="47" t="s">
        <v>18</v>
      </c>
      <c r="C11" s="46"/>
      <c r="D11" s="46"/>
      <c r="E11" s="46"/>
      <c r="F11" s="45"/>
      <c r="G11" s="46">
        <f>IF(AND(ISNUMBER(G9),ISNUMBER(G10)),ROUND(SUM(G9:G10),$A$19),"")</f>
      </c>
      <c r="H11" s="46">
        <f>IF(ISNUMBER(G11),ROUND(G11/2,$A$19),"")</f>
      </c>
      <c r="I11" s="41">
        <f>IF(ISNUMBER(H11),VLOOKUP(ROUND(H11,$A$19),note,2,TRUE),"")</f>
      </c>
      <c r="J11" s="62"/>
      <c r="K11" s="62"/>
      <c r="L11" s="43"/>
      <c r="N11" s="38">
        <f>IF(AND(ISNUMBER(N9),ISNUMBER(N10)),ROUND(SUM(N9:N10)/2,$A$21),"")</f>
      </c>
    </row>
    <row r="12" spans="1:14" s="1" customFormat="1" ht="15">
      <c r="A12" s="34"/>
      <c r="B12" s="48"/>
      <c r="C12" s="46"/>
      <c r="D12" s="46"/>
      <c r="E12" s="46"/>
      <c r="F12" s="45"/>
      <c r="G12" s="46"/>
      <c r="H12" s="46"/>
      <c r="I12" s="41"/>
      <c r="J12" s="62"/>
      <c r="K12" s="62"/>
      <c r="L12" s="43"/>
      <c r="N12" s="2"/>
    </row>
    <row r="13" spans="1:14" s="1" customFormat="1" ht="15">
      <c r="A13" s="34"/>
      <c r="B13" s="47" t="s">
        <v>19</v>
      </c>
      <c r="C13" s="46"/>
      <c r="D13" s="46"/>
      <c r="E13" s="46"/>
      <c r="F13" s="45"/>
      <c r="G13" s="46"/>
      <c r="H13" s="46"/>
      <c r="I13" s="45"/>
      <c r="J13" s="59"/>
      <c r="K13" s="59"/>
      <c r="L13" s="42"/>
      <c r="N13" s="2"/>
    </row>
    <row r="14" spans="1:14" s="1" customFormat="1" ht="15">
      <c r="A14" s="34">
        <v>6116</v>
      </c>
      <c r="B14" s="47" t="s">
        <v>14</v>
      </c>
      <c r="C14" s="46"/>
      <c r="D14" s="46"/>
      <c r="E14" s="46">
        <f>IF(ISNUMBER(H6),ROUND(H6,$A$19),"")</f>
      </c>
      <c r="F14" s="45">
        <v>50</v>
      </c>
      <c r="G14" s="46">
        <f>IF(ISNUMBER(E14),ROUND(E14*F14,$A$19),"")</f>
      </c>
      <c r="H14" s="46"/>
      <c r="I14" s="45"/>
      <c r="J14" s="59"/>
      <c r="K14" s="59"/>
      <c r="L14" s="42"/>
      <c r="N14" s="2"/>
    </row>
    <row r="15" spans="1:14" s="1" customFormat="1" ht="15">
      <c r="A15" s="34">
        <v>5978</v>
      </c>
      <c r="B15" s="47" t="s">
        <v>18</v>
      </c>
      <c r="C15" s="46"/>
      <c r="D15" s="46"/>
      <c r="E15" s="46">
        <f>IF(ISNUMBER(H11),ROUND(H11,$A$19),"")</f>
      </c>
      <c r="F15" s="45">
        <v>50</v>
      </c>
      <c r="G15" s="46">
        <f>IF(ISNUMBER(E15),ROUND(E15*F15,$A$19),"")</f>
      </c>
      <c r="H15" s="46"/>
      <c r="I15" s="45"/>
      <c r="J15" s="59"/>
      <c r="K15" s="59"/>
      <c r="L15" s="42"/>
      <c r="N15" s="2"/>
    </row>
    <row r="16" spans="1:14" s="1" customFormat="1" ht="15">
      <c r="A16" s="34"/>
      <c r="B16" s="48"/>
      <c r="C16" s="46"/>
      <c r="D16" s="46"/>
      <c r="E16" s="46"/>
      <c r="F16" s="41"/>
      <c r="G16" s="46"/>
      <c r="H16" s="46"/>
      <c r="I16" s="45"/>
      <c r="J16" s="59"/>
      <c r="K16" s="59"/>
      <c r="L16" s="42"/>
      <c r="N16" s="2"/>
    </row>
    <row r="17" spans="1:14" s="1" customFormat="1" ht="15">
      <c r="A17" s="34">
        <v>6129</v>
      </c>
      <c r="B17" s="46" t="s">
        <v>20</v>
      </c>
      <c r="C17" s="49">
        <f>IF(AND(ISNUMBER(N6),ISNUMBER(N11)),ROUND((N6+N11)/2,$A$21),"")</f>
      </c>
      <c r="D17" s="46"/>
      <c r="E17" s="46"/>
      <c r="F17" s="46"/>
      <c r="G17" s="54">
        <f>IF(AND(ISNUMBER(G14),ISNUMBER(G15)),ROUND(SUM(G14:G15),$A$19),"")</f>
      </c>
      <c r="H17" s="54">
        <f>IF(ISNUMBER(G17),ROUND((G17/100),$A$19),"")</f>
      </c>
      <c r="I17" s="45">
        <f>IF(ISNUMBER(H17),VLOOKUP(ROUND(H17,$A$19),note,2,TRUE),"")</f>
      </c>
      <c r="J17" s="66">
        <f>IF(ISNUMBER(I17),IF(A30,IF(I17&lt;5,6,7),7),"")</f>
      </c>
      <c r="K17" s="66"/>
      <c r="L17" s="53">
        <f>IF(J17=6,"bestanden",IF(J17=7,"nicht bestanden",""))</f>
      </c>
      <c r="N17" s="2"/>
    </row>
    <row r="18" spans="1:15" s="1" customFormat="1" ht="14.25">
      <c r="A18" s="36" t="s">
        <v>10</v>
      </c>
      <c r="B18" s="50"/>
      <c r="C18" s="50" t="e">
        <f>(C3,C4,C5,C9,C10,D3,D4,D5)</f>
        <v>#VALUE!</v>
      </c>
      <c r="D18" s="50" t="e">
        <f>(C3,C4,C5)</f>
        <v>#VALUE!</v>
      </c>
      <c r="E18" s="50" t="e">
        <f>(H3,H4,H5,H6,H9,H10,H11,H17)</f>
        <v>#VALUE!</v>
      </c>
      <c r="F18" s="50" t="e">
        <f>(I3,I4,I5,I6,I9,I10,I11,I17)</f>
        <v>#VALUE!</v>
      </c>
      <c r="G18" s="50" t="e">
        <f>(J3,J4,J5,J9,J10)</f>
        <v>#VALUE!</v>
      </c>
      <c r="H18" s="50" t="e">
        <f>(K3,K4,K5,K9,K10)</f>
        <v>#VALUE!</v>
      </c>
      <c r="I18" s="50">
        <f>J17</f>
      </c>
      <c r="J18" s="50" t="e">
        <f>(A17,A8,A9,A10,A2,A3,A4,A5)</f>
        <v>#VALUE!</v>
      </c>
      <c r="K18" s="50" t="e">
        <f>(C3,C4,C5)</f>
        <v>#VALUE!</v>
      </c>
      <c r="L18" s="50"/>
      <c r="M18" s="36"/>
      <c r="N18" s="38">
        <f>C17</f>
      </c>
      <c r="O18" s="36" t="e">
        <f>(L8,L9,L10,L2,L3,L4,L5)</f>
        <v>#VALUE!</v>
      </c>
    </row>
    <row r="19" spans="1:15" s="1" customFormat="1" ht="12">
      <c r="A19" s="36">
        <v>0</v>
      </c>
      <c r="B19" s="39" t="s">
        <v>21</v>
      </c>
      <c r="C19" s="37" t="s">
        <v>22</v>
      </c>
      <c r="D19" s="37" t="s">
        <v>23</v>
      </c>
      <c r="E19" s="37" t="s">
        <v>2</v>
      </c>
      <c r="F19" s="37" t="s">
        <v>24</v>
      </c>
      <c r="G19" s="37" t="s">
        <v>25</v>
      </c>
      <c r="H19" s="37" t="s">
        <v>26</v>
      </c>
      <c r="I19" s="37" t="s">
        <v>27</v>
      </c>
      <c r="J19" s="37" t="s">
        <v>28</v>
      </c>
      <c r="K19" s="37" t="s">
        <v>29</v>
      </c>
      <c r="L19" s="37" t="s">
        <v>30</v>
      </c>
      <c r="M19" s="37" t="s">
        <v>31</v>
      </c>
      <c r="N19" s="38" t="s">
        <v>32</v>
      </c>
      <c r="O19" s="36" t="s">
        <v>9</v>
      </c>
    </row>
    <row r="20" spans="1:15" s="1" customFormat="1" ht="12.75">
      <c r="A20" s="36">
        <v>1</v>
      </c>
      <c r="B20" s="36"/>
      <c r="C20" s="36"/>
      <c r="D20" s="36"/>
      <c r="E20" s="36"/>
      <c r="F20" s="36"/>
      <c r="G20" s="36"/>
      <c r="H20" s="36"/>
      <c r="I20" s="36"/>
      <c r="J20" s="36"/>
      <c r="K20" s="36"/>
      <c r="L20" s="36"/>
      <c r="M20" s="55"/>
      <c r="N20" s="56"/>
      <c r="O20" s="36"/>
    </row>
    <row r="21" spans="1:15" s="1" customFormat="1" ht="12.75">
      <c r="A21" s="36">
        <v>2</v>
      </c>
      <c r="B21" s="36"/>
      <c r="C21" s="36"/>
      <c r="D21" s="36"/>
      <c r="E21" s="36"/>
      <c r="F21" s="36"/>
      <c r="G21" s="36"/>
      <c r="H21" s="36"/>
      <c r="I21" s="36"/>
      <c r="J21" s="36"/>
      <c r="K21" s="36"/>
      <c r="L21" s="36"/>
      <c r="M21" s="55"/>
      <c r="N21" s="56"/>
      <c r="O21" s="36"/>
    </row>
    <row r="22" spans="1:15" s="1" customFormat="1" ht="12">
      <c r="A22" s="36"/>
      <c r="B22" s="36"/>
      <c r="C22" s="36"/>
      <c r="D22" s="36"/>
      <c r="E22" s="36"/>
      <c r="F22" s="36"/>
      <c r="G22" s="36"/>
      <c r="H22" s="36"/>
      <c r="I22" s="36"/>
      <c r="J22" s="36"/>
      <c r="K22" s="36"/>
      <c r="L22" s="36"/>
      <c r="M22" s="36"/>
      <c r="N22" s="38"/>
      <c r="O22" s="36"/>
    </row>
    <row r="23" spans="1:15" s="1" customFormat="1" ht="12">
      <c r="A23" s="36"/>
      <c r="B23" s="36"/>
      <c r="C23" s="36"/>
      <c r="D23" s="36"/>
      <c r="E23" s="36"/>
      <c r="F23" s="36"/>
      <c r="G23" s="36"/>
      <c r="H23" s="36"/>
      <c r="I23" s="36"/>
      <c r="J23" s="36"/>
      <c r="K23" s="36"/>
      <c r="L23" s="36"/>
      <c r="M23" s="36"/>
      <c r="N23" s="38"/>
      <c r="O23" s="36"/>
    </row>
    <row r="24" spans="1:15" s="1" customFormat="1" ht="12">
      <c r="A24" s="36"/>
      <c r="B24" s="40" t="s">
        <v>33</v>
      </c>
      <c r="C24" s="36"/>
      <c r="D24" s="36"/>
      <c r="E24" s="36"/>
      <c r="F24" s="36"/>
      <c r="G24" s="36"/>
      <c r="H24" s="36"/>
      <c r="I24" s="36"/>
      <c r="J24" s="36"/>
      <c r="K24" s="36"/>
      <c r="L24" s="36"/>
      <c r="M24" s="36"/>
      <c r="N24" s="38"/>
      <c r="O24" s="36"/>
    </row>
    <row r="25" spans="1:15" s="1" customFormat="1" ht="12">
      <c r="A25" s="37" t="b">
        <f>COUNTIF(I3:I5,"=6")=0</f>
        <v>1</v>
      </c>
      <c r="B25" s="37" t="s">
        <v>34</v>
      </c>
      <c r="C25" s="36"/>
      <c r="D25" s="36"/>
      <c r="E25" s="36"/>
      <c r="F25" s="36"/>
      <c r="G25" s="36"/>
      <c r="H25" s="36"/>
      <c r="I25" s="36"/>
      <c r="J25" s="36"/>
      <c r="K25" s="36"/>
      <c r="L25" s="36"/>
      <c r="M25" s="36"/>
      <c r="N25" s="38"/>
      <c r="O25" s="36"/>
    </row>
    <row r="26" spans="1:15" s="1" customFormat="1" ht="12">
      <c r="A26" s="37" t="b">
        <f>COUNTIF(I9:I10,"=6")=0</f>
        <v>1</v>
      </c>
      <c r="B26" s="37" t="s">
        <v>35</v>
      </c>
      <c r="C26" s="36"/>
      <c r="D26" s="36"/>
      <c r="E26" s="36"/>
      <c r="F26" s="36"/>
      <c r="G26" s="36"/>
      <c r="H26" s="36"/>
      <c r="I26" s="36"/>
      <c r="J26" s="36"/>
      <c r="K26" s="36"/>
      <c r="L26" s="36"/>
      <c r="M26" s="36"/>
      <c r="N26" s="38"/>
      <c r="O26" s="36"/>
    </row>
    <row r="27" spans="1:15" s="1" customFormat="1" ht="12">
      <c r="A27" s="37" t="b">
        <f>IF(I6&lt;5,TRUE,FALSE)</f>
        <v>0</v>
      </c>
      <c r="B27" s="37" t="s">
        <v>36</v>
      </c>
      <c r="C27" s="36"/>
      <c r="D27" s="36"/>
      <c r="E27" s="36"/>
      <c r="F27" s="36"/>
      <c r="G27" s="36"/>
      <c r="H27" s="36"/>
      <c r="I27" s="36"/>
      <c r="J27" s="36"/>
      <c r="K27" s="36"/>
      <c r="L27" s="36"/>
      <c r="M27" s="36"/>
      <c r="N27" s="38"/>
      <c r="O27" s="36"/>
    </row>
    <row r="28" spans="1:15" s="1" customFormat="1" ht="12">
      <c r="A28" s="37" t="b">
        <f>IF(I11&lt;5,TRUE,FALSE)</f>
        <v>0</v>
      </c>
      <c r="B28" s="37" t="s">
        <v>37</v>
      </c>
      <c r="C28" s="36"/>
      <c r="D28" s="36"/>
      <c r="E28" s="36"/>
      <c r="F28" s="36"/>
      <c r="G28" s="36"/>
      <c r="H28" s="36"/>
      <c r="I28" s="36"/>
      <c r="J28" s="36"/>
      <c r="K28" s="36"/>
      <c r="L28" s="36"/>
      <c r="M28" s="36"/>
      <c r="N28" s="38"/>
      <c r="O28" s="36"/>
    </row>
    <row r="29" spans="1:15" s="1" customFormat="1" ht="12">
      <c r="A29" s="37" t="b">
        <f>ISNUMBER(I17)</f>
        <v>0</v>
      </c>
      <c r="B29" s="37" t="s">
        <v>38</v>
      </c>
      <c r="C29" s="36"/>
      <c r="D29" s="36"/>
      <c r="E29" s="36"/>
      <c r="F29" s="36"/>
      <c r="G29" s="36"/>
      <c r="H29" s="36"/>
      <c r="I29" s="36"/>
      <c r="J29" s="36"/>
      <c r="K29" s="36"/>
      <c r="L29" s="36"/>
      <c r="M29" s="36"/>
      <c r="N29" s="38"/>
      <c r="O29" s="36"/>
    </row>
    <row r="30" spans="1:15" s="1" customFormat="1" ht="12">
      <c r="A30" s="37" t="b">
        <f>AND(A25:A29)</f>
        <v>0</v>
      </c>
      <c r="B30" s="37" t="s">
        <v>39</v>
      </c>
      <c r="C30" s="36"/>
      <c r="D30" s="36"/>
      <c r="E30" s="36"/>
      <c r="F30" s="36"/>
      <c r="G30" s="36"/>
      <c r="H30" s="36"/>
      <c r="I30" s="36"/>
      <c r="J30" s="36"/>
      <c r="K30" s="36"/>
      <c r="L30" s="36"/>
      <c r="M30" s="36"/>
      <c r="N30" s="38"/>
      <c r="O30" s="36"/>
    </row>
    <row r="31" spans="1:15" s="1" customFormat="1" ht="12">
      <c r="A31" s="36"/>
      <c r="B31" s="36"/>
      <c r="C31" s="36"/>
      <c r="D31" s="36"/>
      <c r="E31" s="36"/>
      <c r="F31" s="36"/>
      <c r="G31" s="36"/>
      <c r="H31" s="36"/>
      <c r="I31" s="36"/>
      <c r="J31" s="36"/>
      <c r="K31" s="36"/>
      <c r="L31" s="36"/>
      <c r="M31" s="36"/>
      <c r="N31" s="38"/>
      <c r="O31" s="36"/>
    </row>
    <row r="32" spans="1:15" s="1" customFormat="1" ht="12">
      <c r="A32" s="36"/>
      <c r="B32" s="36"/>
      <c r="C32" s="36"/>
      <c r="D32" s="36"/>
      <c r="E32" s="36"/>
      <c r="F32" s="36"/>
      <c r="G32" s="36"/>
      <c r="H32" s="36"/>
      <c r="I32" s="36"/>
      <c r="J32" s="36"/>
      <c r="K32" s="36"/>
      <c r="L32" s="36"/>
      <c r="M32" s="36"/>
      <c r="N32" s="38"/>
      <c r="O32" s="36"/>
    </row>
    <row r="33" spans="1:15" s="1" customFormat="1" ht="12">
      <c r="A33" s="36"/>
      <c r="B33" s="40" t="s">
        <v>40</v>
      </c>
      <c r="C33" s="36"/>
      <c r="D33" s="36"/>
      <c r="E33" s="36"/>
      <c r="F33" s="36"/>
      <c r="G33" s="36"/>
      <c r="H33" s="36"/>
      <c r="I33" s="36"/>
      <c r="J33" s="36"/>
      <c r="K33" s="36"/>
      <c r="L33" s="36"/>
      <c r="M33" s="36"/>
      <c r="N33" s="38"/>
      <c r="O33" s="36"/>
    </row>
    <row r="34" spans="1:15" s="1" customFormat="1" ht="12">
      <c r="A34" s="36">
        <v>0</v>
      </c>
      <c r="B34" s="36">
        <v>6</v>
      </c>
      <c r="C34" s="36"/>
      <c r="D34" s="36"/>
      <c r="E34" s="36"/>
      <c r="F34" s="36"/>
      <c r="G34" s="36"/>
      <c r="H34" s="36"/>
      <c r="I34" s="36"/>
      <c r="J34" s="36"/>
      <c r="K34" s="36"/>
      <c r="L34" s="36"/>
      <c r="M34" s="36"/>
      <c r="N34" s="38"/>
      <c r="O34" s="36"/>
    </row>
    <row r="35" spans="1:15" s="1" customFormat="1" ht="12">
      <c r="A35" s="36">
        <v>30</v>
      </c>
      <c r="B35" s="36">
        <v>5</v>
      </c>
      <c r="C35" s="36"/>
      <c r="D35" s="36"/>
      <c r="E35" s="36"/>
      <c r="F35" s="36"/>
      <c r="G35" s="36"/>
      <c r="H35" s="36"/>
      <c r="I35" s="36"/>
      <c r="J35" s="36"/>
      <c r="K35" s="36"/>
      <c r="L35" s="36"/>
      <c r="M35" s="36"/>
      <c r="N35" s="38"/>
      <c r="O35" s="36"/>
    </row>
    <row r="36" spans="1:15" s="1" customFormat="1" ht="12">
      <c r="A36" s="36">
        <v>50</v>
      </c>
      <c r="B36" s="36">
        <v>4</v>
      </c>
      <c r="C36" s="36"/>
      <c r="D36" s="36"/>
      <c r="E36" s="36"/>
      <c r="F36" s="36"/>
      <c r="G36" s="36"/>
      <c r="H36" s="36"/>
      <c r="I36" s="36"/>
      <c r="J36" s="36"/>
      <c r="K36" s="36"/>
      <c r="L36" s="36"/>
      <c r="M36" s="36"/>
      <c r="N36" s="38"/>
      <c r="O36" s="36"/>
    </row>
    <row r="37" spans="1:15" s="1" customFormat="1" ht="12">
      <c r="A37" s="36">
        <v>67</v>
      </c>
      <c r="B37" s="36">
        <v>3</v>
      </c>
      <c r="C37" s="36"/>
      <c r="D37" s="36"/>
      <c r="E37" s="36"/>
      <c r="F37" s="36"/>
      <c r="G37" s="36"/>
      <c r="H37" s="36"/>
      <c r="I37" s="36"/>
      <c r="J37" s="36"/>
      <c r="K37" s="36"/>
      <c r="L37" s="36"/>
      <c r="M37" s="36"/>
      <c r="N37" s="38"/>
      <c r="O37" s="36"/>
    </row>
    <row r="38" spans="1:15" s="1" customFormat="1" ht="12">
      <c r="A38" s="36">
        <v>81</v>
      </c>
      <c r="B38" s="36">
        <v>2</v>
      </c>
      <c r="C38" s="36"/>
      <c r="D38" s="36"/>
      <c r="E38" s="36"/>
      <c r="F38" s="36"/>
      <c r="G38" s="36"/>
      <c r="H38" s="36"/>
      <c r="I38" s="36"/>
      <c r="J38" s="36"/>
      <c r="K38" s="36"/>
      <c r="L38" s="36"/>
      <c r="M38" s="36"/>
      <c r="N38" s="38"/>
      <c r="O38" s="36"/>
    </row>
    <row r="39" spans="1:15" s="1" customFormat="1" ht="12">
      <c r="A39" s="36">
        <v>92</v>
      </c>
      <c r="B39" s="36">
        <v>1</v>
      </c>
      <c r="C39" s="36"/>
      <c r="D39" s="36"/>
      <c r="E39" s="36"/>
      <c r="F39" s="36"/>
      <c r="G39" s="36"/>
      <c r="H39" s="36"/>
      <c r="I39" s="36"/>
      <c r="J39" s="36"/>
      <c r="K39" s="36"/>
      <c r="L39" s="36"/>
      <c r="M39" s="36"/>
      <c r="N39" s="38"/>
      <c r="O39" s="36"/>
    </row>
    <row r="40" spans="1:14" s="1" customFormat="1" ht="12">
      <c r="A40" s="36"/>
      <c r="N40" s="2"/>
    </row>
    <row r="41" spans="1:14" s="1" customFormat="1" ht="12">
      <c r="A41" s="36"/>
      <c r="N41" s="2"/>
    </row>
    <row r="42" spans="1:14" s="1" customFormat="1" ht="12">
      <c r="A42" s="36"/>
      <c r="N42" s="2"/>
    </row>
    <row r="43" spans="1:14" s="1" customFormat="1" ht="12">
      <c r="A43" s="36"/>
      <c r="N43" s="2"/>
    </row>
    <row r="44" spans="1:14" s="1" customFormat="1" ht="12">
      <c r="A44" s="36"/>
      <c r="N44" s="2"/>
    </row>
    <row r="45" spans="1:14" s="1" customFormat="1" ht="12">
      <c r="A45" s="36"/>
      <c r="N45" s="2"/>
    </row>
    <row r="46" spans="1:14" s="1" customFormat="1" ht="12">
      <c r="A46" s="36"/>
      <c r="N46" s="2"/>
    </row>
    <row r="47" spans="1:14" s="1" customFormat="1" ht="12">
      <c r="A47" s="36"/>
      <c r="N47" s="2"/>
    </row>
    <row r="48" spans="1:14" s="1" customFormat="1" ht="12">
      <c r="A48" s="36"/>
      <c r="N48" s="2"/>
    </row>
    <row r="49" spans="1:14" s="1" customFormat="1" ht="12">
      <c r="A49" s="36"/>
      <c r="N49" s="2"/>
    </row>
    <row r="50" spans="1:14" s="1" customFormat="1" ht="12">
      <c r="A50" s="36"/>
      <c r="N50" s="2"/>
    </row>
    <row r="51" spans="1:14" s="1" customFormat="1" ht="12">
      <c r="A51" s="36"/>
      <c r="N51" s="2"/>
    </row>
    <row r="52" spans="1:14" s="1" customFormat="1" ht="12">
      <c r="A52" s="36"/>
      <c r="N52" s="2"/>
    </row>
    <row r="53" spans="1:14" s="1" customFormat="1" ht="12">
      <c r="A53" s="36"/>
      <c r="N53" s="2"/>
    </row>
    <row r="54" spans="1:14" s="1" customFormat="1" ht="12">
      <c r="A54" s="36"/>
      <c r="N54" s="2"/>
    </row>
    <row r="55" spans="1:14" s="1" customFormat="1" ht="12">
      <c r="A55" s="36"/>
      <c r="N55" s="2"/>
    </row>
    <row r="56" spans="1:14" s="1" customFormat="1" ht="12">
      <c r="A56" s="36"/>
      <c r="N56" s="2"/>
    </row>
    <row r="57" spans="1:14" s="1" customFormat="1" ht="12">
      <c r="A57" s="36"/>
      <c r="N57" s="2"/>
    </row>
    <row r="58" spans="1:14" s="1" customFormat="1" ht="12">
      <c r="A58" s="36"/>
      <c r="N58" s="2"/>
    </row>
    <row r="59" spans="1:14" s="1" customFormat="1" ht="12">
      <c r="A59" s="36"/>
      <c r="N59" s="2"/>
    </row>
    <row r="60" spans="1:14" s="1" customFormat="1" ht="12">
      <c r="A60" s="36"/>
      <c r="N60" s="2"/>
    </row>
    <row r="61" spans="1:14" s="1" customFormat="1" ht="12">
      <c r="A61" s="36"/>
      <c r="N61" s="2"/>
    </row>
    <row r="62" spans="1:14" s="1" customFormat="1" ht="12">
      <c r="A62" s="36"/>
      <c r="N62" s="2"/>
    </row>
    <row r="63" spans="1:14" s="1" customFormat="1" ht="12">
      <c r="A63" s="36"/>
      <c r="N63" s="2"/>
    </row>
    <row r="64" spans="1:14" s="1" customFormat="1" ht="12">
      <c r="A64" s="36"/>
      <c r="N64" s="2"/>
    </row>
    <row r="65" spans="1:14" s="1" customFormat="1" ht="12">
      <c r="A65" s="36"/>
      <c r="N65" s="2"/>
    </row>
    <row r="66" spans="1:14" s="1" customFormat="1" ht="12">
      <c r="A66" s="36"/>
      <c r="N66" s="2"/>
    </row>
    <row r="67" spans="1:14" s="1" customFormat="1" ht="12">
      <c r="A67" s="36"/>
      <c r="N67" s="2"/>
    </row>
    <row r="68" spans="1:14" s="1" customFormat="1" ht="12">
      <c r="A68" s="36"/>
      <c r="N68" s="2"/>
    </row>
    <row r="69" spans="1:14" s="1" customFormat="1" ht="12">
      <c r="A69" s="36"/>
      <c r="N69" s="2"/>
    </row>
    <row r="70" spans="1:14" s="1" customFormat="1" ht="12">
      <c r="A70" s="36"/>
      <c r="N70" s="2"/>
    </row>
    <row r="71" spans="1:14" s="1" customFormat="1" ht="12">
      <c r="A71" s="36"/>
      <c r="N71" s="2"/>
    </row>
    <row r="72" spans="1:14" s="1" customFormat="1" ht="12">
      <c r="A72" s="36"/>
      <c r="N72" s="2"/>
    </row>
    <row r="73" spans="1:14" s="1" customFormat="1" ht="12">
      <c r="A73" s="36"/>
      <c r="N73" s="2"/>
    </row>
    <row r="74" spans="1:14" s="1" customFormat="1" ht="12">
      <c r="A74" s="36"/>
      <c r="N74" s="2"/>
    </row>
    <row r="75" spans="1:14" s="1" customFormat="1" ht="12">
      <c r="A75" s="36"/>
      <c r="N75" s="2"/>
    </row>
    <row r="76" spans="1:14" s="1" customFormat="1" ht="12">
      <c r="A76" s="36"/>
      <c r="N76" s="2"/>
    </row>
    <row r="77" spans="1:14" s="1" customFormat="1" ht="12">
      <c r="A77" s="36"/>
      <c r="N77" s="2"/>
    </row>
    <row r="78" spans="1:14" s="1" customFormat="1" ht="12">
      <c r="A78" s="36"/>
      <c r="N78" s="2"/>
    </row>
    <row r="79" spans="1:14" s="1" customFormat="1" ht="12">
      <c r="A79" s="36"/>
      <c r="N79" s="2"/>
    </row>
    <row r="80" spans="1:14" s="1" customFormat="1" ht="12">
      <c r="A80" s="36"/>
      <c r="N80" s="2"/>
    </row>
    <row r="81" spans="1:14" s="1" customFormat="1" ht="12">
      <c r="A81" s="36"/>
      <c r="N81" s="2"/>
    </row>
    <row r="82" spans="1:14" s="1" customFormat="1" ht="12">
      <c r="A82" s="36"/>
      <c r="N82" s="2"/>
    </row>
    <row r="83" spans="1:14" s="1" customFormat="1" ht="12">
      <c r="A83" s="36"/>
      <c r="N83" s="2"/>
    </row>
    <row r="84" spans="1:14" s="1" customFormat="1" ht="12">
      <c r="A84" s="36"/>
      <c r="N84" s="2"/>
    </row>
    <row r="85" spans="1:14" s="1" customFormat="1" ht="12">
      <c r="A85" s="36"/>
      <c r="N85" s="2"/>
    </row>
    <row r="86" spans="1:14" s="1" customFormat="1" ht="12">
      <c r="A86" s="36"/>
      <c r="N86" s="2"/>
    </row>
    <row r="87" spans="1:14" s="1" customFormat="1" ht="12">
      <c r="A87" s="36"/>
      <c r="N87" s="2"/>
    </row>
    <row r="88" spans="1:14" s="1" customFormat="1" ht="12">
      <c r="A88" s="36"/>
      <c r="N88" s="2"/>
    </row>
    <row r="89" spans="1:14" s="1" customFormat="1" ht="12">
      <c r="A89" s="36"/>
      <c r="N89" s="2"/>
    </row>
    <row r="90" spans="1:14" s="1" customFormat="1" ht="12">
      <c r="A90" s="36"/>
      <c r="N90" s="2"/>
    </row>
    <row r="91" spans="1:14" s="1" customFormat="1" ht="12">
      <c r="A91" s="36"/>
      <c r="N91" s="2"/>
    </row>
    <row r="92" spans="1:14" s="1" customFormat="1" ht="12">
      <c r="A92" s="36"/>
      <c r="N92" s="2"/>
    </row>
    <row r="93" spans="1:14" s="1" customFormat="1" ht="12">
      <c r="A93" s="36"/>
      <c r="N93" s="2"/>
    </row>
    <row r="94" spans="1:14" s="1" customFormat="1" ht="12">
      <c r="A94" s="36"/>
      <c r="N94" s="2"/>
    </row>
    <row r="95" spans="1:14" s="1" customFormat="1" ht="12">
      <c r="A95" s="36"/>
      <c r="N95" s="2"/>
    </row>
    <row r="96" spans="1:14" s="1" customFormat="1" ht="12">
      <c r="A96" s="36"/>
      <c r="N96" s="2"/>
    </row>
    <row r="97" spans="1:14" s="1" customFormat="1" ht="12">
      <c r="A97" s="36"/>
      <c r="N97" s="2"/>
    </row>
    <row r="98" spans="1:14" s="1" customFormat="1" ht="12">
      <c r="A98" s="36"/>
      <c r="N98" s="2"/>
    </row>
    <row r="99" spans="1:14" s="1" customFormat="1" ht="12">
      <c r="A99" s="36"/>
      <c r="N99" s="2"/>
    </row>
    <row r="100" spans="1:14" s="1" customFormat="1" ht="12">
      <c r="A100" s="36"/>
      <c r="N100" s="2"/>
    </row>
    <row r="101" spans="1:14" s="1" customFormat="1" ht="12">
      <c r="A101" s="36"/>
      <c r="N101" s="2"/>
    </row>
    <row r="102" spans="1:14" s="1" customFormat="1" ht="12">
      <c r="A102" s="36"/>
      <c r="N102" s="2"/>
    </row>
    <row r="103" spans="1:14" s="1" customFormat="1" ht="12">
      <c r="A103" s="36"/>
      <c r="N103" s="2"/>
    </row>
    <row r="104" spans="1:14" s="1" customFormat="1" ht="12">
      <c r="A104" s="36"/>
      <c r="N104" s="2"/>
    </row>
    <row r="105" spans="1:14" s="1" customFormat="1" ht="12">
      <c r="A105" s="36"/>
      <c r="N105" s="2"/>
    </row>
    <row r="106" spans="1:14" s="1" customFormat="1" ht="12">
      <c r="A106" s="36"/>
      <c r="N106" s="2"/>
    </row>
    <row r="107" spans="1:14" s="1" customFormat="1" ht="12">
      <c r="A107" s="36"/>
      <c r="N107" s="2"/>
    </row>
    <row r="108" spans="1:14" s="1" customFormat="1" ht="12">
      <c r="A108" s="36"/>
      <c r="N108" s="2"/>
    </row>
    <row r="109" spans="1:14" s="1" customFormat="1" ht="12">
      <c r="A109" s="36"/>
      <c r="N109" s="2"/>
    </row>
    <row r="110" spans="1:14" s="1" customFormat="1" ht="12">
      <c r="A110" s="36"/>
      <c r="N110" s="2"/>
    </row>
    <row r="111" spans="1:14" s="1" customFormat="1" ht="12">
      <c r="A111" s="36"/>
      <c r="N111" s="2"/>
    </row>
    <row r="112" spans="1:14" s="1" customFormat="1" ht="12">
      <c r="A112" s="36"/>
      <c r="N112" s="2"/>
    </row>
    <row r="113" spans="1:14" s="1" customFormat="1" ht="12">
      <c r="A113" s="36"/>
      <c r="N113" s="2"/>
    </row>
    <row r="114" spans="1:14" s="1" customFormat="1" ht="12">
      <c r="A114" s="36"/>
      <c r="N114" s="2"/>
    </row>
    <row r="115" spans="1:14" s="1" customFormat="1" ht="12">
      <c r="A115" s="36"/>
      <c r="N115" s="2"/>
    </row>
    <row r="116" spans="1:14" s="1" customFormat="1" ht="12">
      <c r="A116" s="36"/>
      <c r="N116" s="2"/>
    </row>
    <row r="117" spans="1:14" s="1" customFormat="1" ht="12">
      <c r="A117" s="36"/>
      <c r="N117" s="2"/>
    </row>
    <row r="118" spans="1:14" s="1" customFormat="1" ht="12">
      <c r="A118" s="36"/>
      <c r="N118" s="2"/>
    </row>
    <row r="119" spans="1:14" s="1" customFormat="1" ht="12">
      <c r="A119" s="36"/>
      <c r="N119" s="2"/>
    </row>
    <row r="120" spans="1:14" s="1" customFormat="1" ht="12">
      <c r="A120" s="36"/>
      <c r="N120" s="2"/>
    </row>
    <row r="121" spans="1:14" s="1" customFormat="1" ht="12">
      <c r="A121" s="36"/>
      <c r="N121" s="2"/>
    </row>
    <row r="122" spans="1:14" s="1" customFormat="1" ht="12">
      <c r="A122" s="36"/>
      <c r="N122" s="2"/>
    </row>
    <row r="123" spans="1:14" s="1" customFormat="1" ht="12">
      <c r="A123" s="36"/>
      <c r="N123" s="2"/>
    </row>
    <row r="124" spans="1:14" s="1" customFormat="1" ht="12">
      <c r="A124" s="36"/>
      <c r="N124" s="2"/>
    </row>
    <row r="125" spans="1:14" s="1" customFormat="1" ht="12">
      <c r="A125" s="36"/>
      <c r="N125" s="2"/>
    </row>
    <row r="126" spans="1:14" s="1" customFormat="1" ht="12">
      <c r="A126" s="36"/>
      <c r="N126" s="2"/>
    </row>
    <row r="127" spans="1:14" s="1" customFormat="1" ht="12">
      <c r="A127" s="36"/>
      <c r="N127" s="2"/>
    </row>
    <row r="128" spans="1:14" s="1" customFormat="1" ht="12">
      <c r="A128" s="36"/>
      <c r="N128" s="2"/>
    </row>
    <row r="129" spans="1:14" s="1" customFormat="1" ht="12">
      <c r="A129" s="36"/>
      <c r="N129" s="2"/>
    </row>
    <row r="130" spans="1:14" s="1" customFormat="1" ht="12">
      <c r="A130" s="36"/>
      <c r="N130" s="2"/>
    </row>
    <row r="131" spans="1:14" s="1" customFormat="1" ht="12">
      <c r="A131" s="36"/>
      <c r="N131" s="2"/>
    </row>
    <row r="132" spans="1:14" s="1" customFormat="1" ht="12">
      <c r="A132" s="36"/>
      <c r="N132" s="2"/>
    </row>
    <row r="133" spans="1:14" s="1" customFormat="1" ht="12">
      <c r="A133" s="36"/>
      <c r="N133" s="2"/>
    </row>
    <row r="134" spans="1:14" s="1" customFormat="1" ht="12">
      <c r="A134" s="36"/>
      <c r="N134" s="2"/>
    </row>
    <row r="135" spans="1:14" s="1" customFormat="1" ht="12">
      <c r="A135" s="36"/>
      <c r="N135" s="2"/>
    </row>
    <row r="136" spans="1:14" s="1" customFormat="1" ht="12">
      <c r="A136" s="36"/>
      <c r="N136" s="2"/>
    </row>
    <row r="137" spans="1:14" s="1" customFormat="1" ht="12">
      <c r="A137" s="36"/>
      <c r="N137" s="2"/>
    </row>
    <row r="138" spans="1:14" s="1" customFormat="1" ht="12">
      <c r="A138" s="36"/>
      <c r="N138" s="2"/>
    </row>
    <row r="139" spans="1:14" s="1" customFormat="1" ht="12">
      <c r="A139" s="36"/>
      <c r="N139" s="2"/>
    </row>
    <row r="140" spans="1:14" s="1" customFormat="1" ht="12">
      <c r="A140" s="36"/>
      <c r="N140" s="2"/>
    </row>
    <row r="141" spans="1:14" s="1" customFormat="1" ht="12">
      <c r="A141" s="36"/>
      <c r="N141" s="2"/>
    </row>
    <row r="142" spans="1:14" s="1" customFormat="1" ht="12">
      <c r="A142" s="36"/>
      <c r="N142" s="2"/>
    </row>
    <row r="143" spans="1:14" s="1" customFormat="1" ht="12">
      <c r="A143" s="36"/>
      <c r="N143" s="2"/>
    </row>
    <row r="144" spans="1:14" s="1" customFormat="1" ht="12">
      <c r="A144" s="36"/>
      <c r="N144" s="2"/>
    </row>
    <row r="145" spans="1:14" s="1" customFormat="1" ht="12">
      <c r="A145" s="36"/>
      <c r="N145" s="2"/>
    </row>
    <row r="146" spans="1:14" s="1" customFormat="1" ht="12">
      <c r="A146" s="36"/>
      <c r="N146" s="2"/>
    </row>
    <row r="147" spans="1:14" s="1" customFormat="1" ht="12">
      <c r="A147" s="36"/>
      <c r="N147" s="2"/>
    </row>
    <row r="148" spans="1:14" s="1" customFormat="1" ht="12">
      <c r="A148" s="36"/>
      <c r="N148" s="2"/>
    </row>
    <row r="149" spans="1:14" s="1" customFormat="1" ht="12">
      <c r="A149" s="36"/>
      <c r="N149" s="2"/>
    </row>
    <row r="150" spans="1:14" s="1" customFormat="1" ht="12">
      <c r="A150" s="36"/>
      <c r="N150" s="2"/>
    </row>
    <row r="151" spans="1:14" s="1" customFormat="1" ht="12">
      <c r="A151" s="36"/>
      <c r="N151" s="2"/>
    </row>
    <row r="152" spans="1:14" s="1" customFormat="1" ht="12">
      <c r="A152" s="36"/>
      <c r="N152" s="2"/>
    </row>
    <row r="153" spans="1:14" s="1" customFormat="1" ht="12">
      <c r="A153" s="36"/>
      <c r="N153" s="2"/>
    </row>
    <row r="154" spans="1:14" s="1" customFormat="1" ht="12">
      <c r="A154" s="36"/>
      <c r="N154" s="2"/>
    </row>
    <row r="155" spans="1:14" s="1" customFormat="1" ht="12">
      <c r="A155" s="36"/>
      <c r="N155" s="2"/>
    </row>
    <row r="156" spans="1:14" s="1" customFormat="1" ht="12">
      <c r="A156" s="36"/>
      <c r="N156" s="2"/>
    </row>
    <row r="157" spans="1:14" s="1" customFormat="1" ht="12">
      <c r="A157" s="36"/>
      <c r="N157" s="2"/>
    </row>
    <row r="158" spans="1:14" s="1" customFormat="1" ht="12">
      <c r="A158" s="36"/>
      <c r="N158" s="2"/>
    </row>
    <row r="159" spans="1:14" s="1" customFormat="1" ht="12">
      <c r="A159" s="36"/>
      <c r="N159" s="2"/>
    </row>
    <row r="160" spans="1:14" s="1" customFormat="1" ht="12">
      <c r="A160" s="36"/>
      <c r="N160" s="2"/>
    </row>
    <row r="161" spans="1:14" s="1" customFormat="1" ht="12">
      <c r="A161" s="36"/>
      <c r="N161" s="2"/>
    </row>
    <row r="162" spans="1:14" s="1" customFormat="1" ht="12">
      <c r="A162" s="36"/>
      <c r="N162" s="2"/>
    </row>
    <row r="163" spans="1:14" s="1" customFormat="1" ht="12">
      <c r="A163" s="36"/>
      <c r="N163" s="2"/>
    </row>
    <row r="164" spans="1:14" s="1" customFormat="1" ht="12">
      <c r="A164" s="36"/>
      <c r="N164" s="2"/>
    </row>
    <row r="165" spans="1:14" s="1" customFormat="1" ht="12">
      <c r="A165" s="36"/>
      <c r="N165" s="2"/>
    </row>
    <row r="166" spans="1:14" s="1" customFormat="1" ht="12">
      <c r="A166" s="36"/>
      <c r="N166" s="2"/>
    </row>
    <row r="167" spans="1:14" s="1" customFormat="1" ht="12">
      <c r="A167" s="36"/>
      <c r="N167" s="2"/>
    </row>
  </sheetData>
  <sheetProtection password="CF50" sheet="1" objects="1" scenarios="1" selectLockedCells="1"/>
  <mergeCells count="2">
    <mergeCell ref="J1:K1"/>
    <mergeCell ref="J17:K17"/>
  </mergeCells>
  <conditionalFormatting sqref="L17">
    <cfRule type="cellIs" priority="1" dxfId="1" operator="equal" stopIfTrue="1">
      <formula>"nicht bestanden"</formula>
    </cfRule>
    <cfRule type="cellIs" priority="2" dxfId="0" operator="equal" stopIfTrue="1">
      <formula>"bestanden"</formula>
    </cfRule>
  </conditionalFormatting>
  <dataValidations count="2">
    <dataValidation type="decimal" showErrorMessage="1" errorTitle="Fehler!!!" error="Es sind nur Punkte im Bereich von 0,0 bis 100,0 mit einer Dezimalstelle erlaubt!" sqref="C3:D5 C9:C10">
      <formula1>0</formula1>
      <formula2>100</formula2>
    </dataValidation>
    <dataValidation type="whole" showInputMessage="1" showErrorMessage="1" promptTitle="Anrechenbarkeit" prompt="1 = anrechenbar&#10;2 = nicht anrechenbar&#10;3 = angerechnet aus Vorprüfung" errorTitle="Anrechenbar" error="Es sind nur Werte 1, 2 oder 3 zulässig!" sqref="K3:K5 K9:K10">
      <formula1>1</formula1>
      <formula2>3</formula2>
    </dataValidation>
  </dataValidations>
  <printOptions/>
  <pageMargins left="0.3937007874015748" right="0.3937007874015748" top="1.0236220472440944" bottom="1.0236220472440944" header="0.7874015748031497" footer="0.7874015748031497"/>
  <pageSetup firstPageNumber="1" useFirstPageNumber="1" fitToHeight="1" fitToWidth="1" horizontalDpi="300" verticalDpi="300" orientation="landscape" paperSize="9" scale="86" r:id="rId2"/>
  <drawing r:id="rId1"/>
</worksheet>
</file>

<file path=xl/worksheets/sheet2.xml><?xml version="1.0" encoding="utf-8"?>
<worksheet xmlns="http://schemas.openxmlformats.org/spreadsheetml/2006/main" xmlns:r="http://schemas.openxmlformats.org/officeDocument/2006/relationships">
  <dimension ref="A1:O48"/>
  <sheetViews>
    <sheetView zoomScalePageLayoutView="0" workbookViewId="0" topLeftCell="A1">
      <selection activeCell="A1" sqref="A1"/>
    </sheetView>
  </sheetViews>
  <sheetFormatPr defaultColWidth="11.57421875" defaultRowHeight="12.75"/>
  <cols>
    <col min="1" max="1" width="7.140625" style="0" customWidth="1"/>
    <col min="2" max="2" width="25.57421875" style="0" customWidth="1"/>
    <col min="3" max="4" width="7.140625" style="0" customWidth="1"/>
    <col min="5" max="5" width="10.7109375" style="0" customWidth="1"/>
    <col min="6" max="6" width="7.140625" style="0" customWidth="1"/>
    <col min="7" max="7" width="10.7109375" style="0" customWidth="1"/>
    <col min="8" max="9" width="7.140625" style="0" customWidth="1"/>
    <col min="10" max="11" width="3.57421875" style="0" customWidth="1"/>
    <col min="12" max="12" width="8.28125" style="0" customWidth="1"/>
  </cols>
  <sheetData>
    <row r="1" spans="1:12" s="11" customFormat="1" ht="12.75" customHeight="1">
      <c r="A1" s="10" t="s">
        <v>0</v>
      </c>
      <c r="B1" s="10" t="s">
        <v>1</v>
      </c>
      <c r="C1" s="10" t="s">
        <v>2</v>
      </c>
      <c r="D1" s="10" t="s">
        <v>3</v>
      </c>
      <c r="E1" s="10" t="s">
        <v>4</v>
      </c>
      <c r="F1" s="10" t="s">
        <v>5</v>
      </c>
      <c r="G1" s="10" t="s">
        <v>6</v>
      </c>
      <c r="H1" s="10" t="s">
        <v>2</v>
      </c>
      <c r="I1" s="10" t="s">
        <v>7</v>
      </c>
      <c r="J1" s="67" t="s">
        <v>8</v>
      </c>
      <c r="K1" s="67"/>
      <c r="L1" s="11" t="s">
        <v>10</v>
      </c>
    </row>
    <row r="2" spans="1:11" s="11" customFormat="1" ht="12.75" customHeight="1">
      <c r="A2" s="12">
        <v>6115</v>
      </c>
      <c r="B2" s="13" t="s">
        <v>41</v>
      </c>
      <c r="C2" s="14"/>
      <c r="D2" s="15"/>
      <c r="E2" s="15"/>
      <c r="F2" s="15"/>
      <c r="G2" s="15"/>
      <c r="H2" s="15"/>
      <c r="I2" s="15"/>
      <c r="J2" s="15"/>
      <c r="K2" s="16"/>
    </row>
    <row r="3" spans="1:15" s="11" customFormat="1" ht="12.75">
      <c r="A3" s="16">
        <v>5351</v>
      </c>
      <c r="B3" s="17" t="s">
        <v>42</v>
      </c>
      <c r="C3" s="5">
        <v>78</v>
      </c>
      <c r="D3" s="5"/>
      <c r="E3" s="4">
        <v>78</v>
      </c>
      <c r="F3" s="10">
        <v>40</v>
      </c>
      <c r="G3" s="4">
        <v>3120</v>
      </c>
      <c r="H3" s="16">
        <v>78</v>
      </c>
      <c r="I3" s="15">
        <v>3</v>
      </c>
      <c r="J3" s="15">
        <v>1</v>
      </c>
      <c r="K3" s="7"/>
      <c r="N3" s="18"/>
      <c r="O3" s="19">
        <v>20</v>
      </c>
    </row>
    <row r="4" spans="1:15" s="11" customFormat="1" ht="12.75">
      <c r="A4" s="16">
        <v>5352</v>
      </c>
      <c r="B4" s="17" t="s">
        <v>43</v>
      </c>
      <c r="C4" s="5">
        <v>49</v>
      </c>
      <c r="D4" s="5"/>
      <c r="E4" s="4">
        <v>49</v>
      </c>
      <c r="F4" s="10">
        <v>40</v>
      </c>
      <c r="G4" s="4">
        <v>1960</v>
      </c>
      <c r="H4" s="16">
        <v>49</v>
      </c>
      <c r="I4" s="15">
        <v>5</v>
      </c>
      <c r="J4" s="15">
        <v>2</v>
      </c>
      <c r="K4" s="7"/>
      <c r="N4" s="18"/>
      <c r="O4" s="19">
        <v>20</v>
      </c>
    </row>
    <row r="5" spans="1:15" s="11" customFormat="1" ht="12.75">
      <c r="A5" s="20">
        <v>5071</v>
      </c>
      <c r="B5" s="17" t="s">
        <v>44</v>
      </c>
      <c r="C5" s="5">
        <v>49</v>
      </c>
      <c r="D5" s="5"/>
      <c r="E5" s="4">
        <v>49</v>
      </c>
      <c r="F5" s="10">
        <v>20</v>
      </c>
      <c r="G5" s="4">
        <v>980</v>
      </c>
      <c r="H5" s="16">
        <v>49</v>
      </c>
      <c r="I5" s="15">
        <v>5</v>
      </c>
      <c r="J5" s="15">
        <v>2</v>
      </c>
      <c r="K5" s="7"/>
      <c r="N5" s="18"/>
      <c r="O5" s="19">
        <v>10</v>
      </c>
    </row>
    <row r="6" spans="1:15" s="11" customFormat="1" ht="12.75">
      <c r="A6" s="12">
        <v>6116</v>
      </c>
      <c r="B6" s="13" t="s">
        <v>45</v>
      </c>
      <c r="C6" s="21"/>
      <c r="D6" s="21"/>
      <c r="E6" s="4"/>
      <c r="F6"/>
      <c r="G6" s="8">
        <v>6060</v>
      </c>
      <c r="H6" s="22">
        <v>61</v>
      </c>
      <c r="I6" s="10">
        <v>4</v>
      </c>
      <c r="J6" s="10">
        <v>1</v>
      </c>
      <c r="K6" s="7"/>
      <c r="N6" s="18"/>
      <c r="O6" s="19"/>
    </row>
    <row r="7" spans="1:14" s="11" customFormat="1" ht="12.75">
      <c r="A7" s="12">
        <v>5907</v>
      </c>
      <c r="B7" s="13" t="s">
        <v>46</v>
      </c>
      <c r="C7" s="14"/>
      <c r="D7" s="15"/>
      <c r="E7" s="6"/>
      <c r="F7" s="15"/>
      <c r="G7" s="6"/>
      <c r="H7" s="15"/>
      <c r="I7" s="15"/>
      <c r="J7" s="15"/>
      <c r="K7" s="16"/>
      <c r="N7" s="18"/>
    </row>
    <row r="8" spans="1:15" s="11" customFormat="1" ht="12.75">
      <c r="A8" s="16">
        <v>5349</v>
      </c>
      <c r="B8" s="17" t="s">
        <v>47</v>
      </c>
      <c r="C8" s="5">
        <v>49</v>
      </c>
      <c r="D8" s="15"/>
      <c r="E8" s="4">
        <v>49</v>
      </c>
      <c r="F8" s="10">
        <v>50</v>
      </c>
      <c r="G8" s="4">
        <v>2450</v>
      </c>
      <c r="H8" s="16">
        <v>49</v>
      </c>
      <c r="I8" s="15">
        <v>5</v>
      </c>
      <c r="J8" s="15">
        <v>2</v>
      </c>
      <c r="K8" s="7"/>
      <c r="N8" s="18"/>
      <c r="O8" s="19">
        <v>25</v>
      </c>
    </row>
    <row r="9" spans="1:15" s="11" customFormat="1" ht="12.75">
      <c r="A9" s="16">
        <v>5350</v>
      </c>
      <c r="B9" s="17" t="s">
        <v>48</v>
      </c>
      <c r="C9" s="5">
        <v>78</v>
      </c>
      <c r="D9" s="15"/>
      <c r="E9" s="4">
        <v>78</v>
      </c>
      <c r="F9" s="10">
        <v>50</v>
      </c>
      <c r="G9" s="4">
        <v>3900</v>
      </c>
      <c r="H9" s="16">
        <v>78</v>
      </c>
      <c r="I9" s="15">
        <v>3</v>
      </c>
      <c r="J9" s="15">
        <v>1</v>
      </c>
      <c r="K9" s="7"/>
      <c r="N9" s="18"/>
      <c r="O9" s="19">
        <v>25</v>
      </c>
    </row>
    <row r="10" spans="1:15" s="11" customFormat="1" ht="12.75">
      <c r="A10" s="12">
        <v>5978</v>
      </c>
      <c r="B10" s="13" t="s">
        <v>49</v>
      </c>
      <c r="C10" s="23"/>
      <c r="D10" s="16"/>
      <c r="E10" s="4"/>
      <c r="F10" s="10"/>
      <c r="G10" s="8">
        <v>6350</v>
      </c>
      <c r="H10" s="8">
        <v>64</v>
      </c>
      <c r="I10" s="15">
        <v>4</v>
      </c>
      <c r="J10" s="10">
        <v>1</v>
      </c>
      <c r="K10" s="7"/>
      <c r="N10" s="18"/>
      <c r="O10" s="24"/>
    </row>
    <row r="11" spans="1:15" s="11" customFormat="1" ht="12.75">
      <c r="A11" s="12"/>
      <c r="B11" s="12" t="s">
        <v>50</v>
      </c>
      <c r="C11" s="25"/>
      <c r="D11" s="12"/>
      <c r="E11" s="3"/>
      <c r="F11" s="12"/>
      <c r="G11" s="8"/>
      <c r="H11" s="8"/>
      <c r="I11" s="15"/>
      <c r="J11" s="9"/>
      <c r="K11"/>
      <c r="N11" s="18"/>
      <c r="O11" s="24"/>
    </row>
    <row r="12" spans="1:15" s="11" customFormat="1" ht="12.75">
      <c r="A12" s="12">
        <v>6116</v>
      </c>
      <c r="B12" s="13" t="s">
        <v>45</v>
      </c>
      <c r="C12" s="21"/>
      <c r="D12" s="21"/>
      <c r="E12" s="3">
        <v>61</v>
      </c>
      <c r="F12" s="10">
        <v>100</v>
      </c>
      <c r="G12" s="3">
        <v>6100</v>
      </c>
      <c r="H12" s="12">
        <v>61</v>
      </c>
      <c r="I12"/>
      <c r="J12"/>
      <c r="K12"/>
      <c r="N12" s="2">
        <v>6100</v>
      </c>
      <c r="O12" s="24"/>
    </row>
    <row r="13" spans="1:15" s="11" customFormat="1" ht="12.75">
      <c r="A13" s="12">
        <v>5978</v>
      </c>
      <c r="B13" s="13" t="s">
        <v>49</v>
      </c>
      <c r="C13" s="23"/>
      <c r="D13" s="16"/>
      <c r="E13" s="3">
        <v>64</v>
      </c>
      <c r="F13" s="10">
        <v>100</v>
      </c>
      <c r="G13" s="3">
        <v>6400</v>
      </c>
      <c r="H13" s="12">
        <v>64</v>
      </c>
      <c r="I13"/>
      <c r="J13"/>
      <c r="K13"/>
      <c r="N13" s="2">
        <v>6400</v>
      </c>
      <c r="O13" s="18"/>
    </row>
    <row r="14" spans="1:14" s="11" customFormat="1" ht="12.75">
      <c r="A14" s="12">
        <v>6129</v>
      </c>
      <c r="B14" s="12" t="s">
        <v>20</v>
      </c>
      <c r="C14" s="25">
        <v>62.5</v>
      </c>
      <c r="D14" s="12"/>
      <c r="E14" s="12"/>
      <c r="F14" s="12"/>
      <c r="G14" s="26">
        <v>6250</v>
      </c>
      <c r="H14" s="8">
        <v>63</v>
      </c>
      <c r="I14" s="10">
        <v>4</v>
      </c>
      <c r="J14" s="68">
        <v>6</v>
      </c>
      <c r="K14" s="68"/>
      <c r="N14" s="18"/>
    </row>
    <row r="15" spans="1:11" s="11" customFormat="1" ht="12.75">
      <c r="A15" s="12"/>
      <c r="B15" s="12"/>
      <c r="C15" s="27"/>
      <c r="D15" s="12"/>
      <c r="E15" s="12"/>
      <c r="F15" s="12"/>
      <c r="G15" s="26"/>
      <c r="H15" s="8"/>
      <c r="I15" s="15"/>
      <c r="J15" s="9"/>
      <c r="K15"/>
    </row>
    <row r="16" spans="1:15" s="11" customFormat="1" ht="12">
      <c r="A16" s="11" t="s">
        <v>10</v>
      </c>
      <c r="C16" s="11">
        <v>78</v>
      </c>
      <c r="D16" s="11">
        <v>78</v>
      </c>
      <c r="E16" s="11">
        <v>78</v>
      </c>
      <c r="F16" s="11">
        <v>3</v>
      </c>
      <c r="G16" s="11">
        <v>1</v>
      </c>
      <c r="H16" s="11">
        <v>0</v>
      </c>
      <c r="I16" s="11">
        <v>6</v>
      </c>
      <c r="J16" s="11">
        <v>6129</v>
      </c>
      <c r="K16" s="11">
        <v>78</v>
      </c>
      <c r="N16" s="2">
        <v>62.5</v>
      </c>
      <c r="O16" s="11">
        <v>25</v>
      </c>
    </row>
    <row r="17" spans="1:15" s="11" customFormat="1" ht="12">
      <c r="A17" s="11">
        <v>0</v>
      </c>
      <c r="B17" s="28" t="s">
        <v>21</v>
      </c>
      <c r="C17" s="29" t="s">
        <v>22</v>
      </c>
      <c r="D17" s="29" t="s">
        <v>23</v>
      </c>
      <c r="E17" s="29" t="s">
        <v>2</v>
      </c>
      <c r="F17" s="29" t="s">
        <v>24</v>
      </c>
      <c r="G17" s="29" t="s">
        <v>25</v>
      </c>
      <c r="H17" s="29" t="s">
        <v>26</v>
      </c>
      <c r="I17" s="29" t="s">
        <v>27</v>
      </c>
      <c r="J17" s="29" t="s">
        <v>28</v>
      </c>
      <c r="K17" s="29" t="s">
        <v>29</v>
      </c>
      <c r="L17" s="29" t="s">
        <v>30</v>
      </c>
      <c r="M17" s="29" t="s">
        <v>31</v>
      </c>
      <c r="N17" s="2" t="s">
        <v>32</v>
      </c>
      <c r="O17" s="11" t="s">
        <v>9</v>
      </c>
    </row>
    <row r="18" spans="1:14" s="11" customFormat="1" ht="12.75">
      <c r="A18" s="11">
        <v>1</v>
      </c>
      <c r="M18"/>
      <c r="N18"/>
    </row>
    <row r="19" spans="1:14" s="11" customFormat="1" ht="12.75">
      <c r="A19" s="11">
        <v>2</v>
      </c>
      <c r="M19"/>
      <c r="N19"/>
    </row>
    <row r="20" spans="13:14" s="11" customFormat="1" ht="12.75">
      <c r="M20"/>
      <c r="N20"/>
    </row>
    <row r="21" spans="13:14" s="11" customFormat="1" ht="12.75">
      <c r="M21"/>
      <c r="N21"/>
    </row>
    <row r="22" spans="13:14" s="11" customFormat="1" ht="12.75">
      <c r="M22"/>
      <c r="N22"/>
    </row>
    <row r="23" spans="13:14" s="11" customFormat="1" ht="12.75">
      <c r="M23"/>
      <c r="N23"/>
    </row>
    <row r="24" spans="13:14" s="11" customFormat="1" ht="12.75">
      <c r="M24"/>
      <c r="N24"/>
    </row>
    <row r="25" spans="13:14" s="11" customFormat="1" ht="12.75">
      <c r="M25"/>
      <c r="N25"/>
    </row>
    <row r="26" s="11" customFormat="1" ht="12"/>
    <row r="27" s="11" customFormat="1" ht="12"/>
    <row r="28" s="11" customFormat="1" ht="12"/>
    <row r="29" s="11" customFormat="1" ht="12"/>
    <row r="30" s="11" customFormat="1" ht="12">
      <c r="B30" s="30" t="s">
        <v>33</v>
      </c>
    </row>
    <row r="31" spans="1:2" s="11" customFormat="1" ht="12">
      <c r="A31" s="29">
        <v>1</v>
      </c>
      <c r="B31" s="31" t="s">
        <v>51</v>
      </c>
    </row>
    <row r="32" spans="1:2" s="11" customFormat="1" ht="12">
      <c r="A32" s="29">
        <v>1</v>
      </c>
      <c r="B32" s="31" t="s">
        <v>52</v>
      </c>
    </row>
    <row r="33" spans="1:3" s="11" customFormat="1" ht="12">
      <c r="A33" s="29">
        <v>1</v>
      </c>
      <c r="B33" s="29" t="s">
        <v>53</v>
      </c>
      <c r="C33" s="29"/>
    </row>
    <row r="34" spans="1:3" s="11" customFormat="1" ht="12">
      <c r="A34" s="29">
        <v>1</v>
      </c>
      <c r="B34" s="29" t="s">
        <v>54</v>
      </c>
      <c r="C34" s="29"/>
    </row>
    <row r="35" spans="1:3" s="11" customFormat="1" ht="12">
      <c r="A35" s="29">
        <v>1</v>
      </c>
      <c r="B35" s="29" t="s">
        <v>55</v>
      </c>
      <c r="C35" s="29"/>
    </row>
    <row r="36" spans="1:2" s="11" customFormat="1" ht="12">
      <c r="A36" s="29">
        <v>1</v>
      </c>
      <c r="B36" s="32" t="s">
        <v>56</v>
      </c>
    </row>
    <row r="37" spans="1:2" s="11" customFormat="1" ht="12">
      <c r="A37" s="29">
        <v>1</v>
      </c>
      <c r="B37" s="32" t="s">
        <v>38</v>
      </c>
    </row>
    <row r="38" spans="1:2" s="11" customFormat="1" ht="12">
      <c r="A38" s="29">
        <v>1</v>
      </c>
      <c r="B38" s="32" t="s">
        <v>39</v>
      </c>
    </row>
    <row r="39" s="11" customFormat="1" ht="12"/>
    <row r="40" s="11" customFormat="1" ht="12"/>
    <row r="41" s="11" customFormat="1" ht="12"/>
    <row r="42" s="11" customFormat="1" ht="12">
      <c r="B42" s="30" t="s">
        <v>40</v>
      </c>
    </row>
    <row r="43" spans="1:2" s="11" customFormat="1" ht="12">
      <c r="A43" s="11">
        <v>0</v>
      </c>
      <c r="B43" s="11">
        <v>6</v>
      </c>
    </row>
    <row r="44" spans="1:2" s="11" customFormat="1" ht="12">
      <c r="A44" s="11">
        <v>30</v>
      </c>
      <c r="B44" s="11">
        <v>5</v>
      </c>
    </row>
    <row r="45" spans="1:2" s="11" customFormat="1" ht="12">
      <c r="A45" s="11">
        <v>50</v>
      </c>
      <c r="B45" s="11">
        <v>4</v>
      </c>
    </row>
    <row r="46" spans="1:2" s="11" customFormat="1" ht="12">
      <c r="A46" s="11">
        <v>67</v>
      </c>
      <c r="B46" s="11">
        <v>3</v>
      </c>
    </row>
    <row r="47" spans="1:2" s="11" customFormat="1" ht="12">
      <c r="A47" s="11">
        <v>81</v>
      </c>
      <c r="B47" s="11">
        <v>2</v>
      </c>
    </row>
    <row r="48" spans="1:2" s="11" customFormat="1" ht="12">
      <c r="A48" s="11">
        <v>92</v>
      </c>
      <c r="B48" s="11">
        <v>1</v>
      </c>
    </row>
    <row r="49" s="11" customFormat="1" ht="12"/>
    <row r="50" s="11" customFormat="1" ht="12"/>
    <row r="51" s="11" customFormat="1" ht="12"/>
    <row r="52" s="11" customFormat="1" ht="12"/>
    <row r="53" s="11" customFormat="1" ht="12"/>
    <row r="54" s="11" customFormat="1" ht="12"/>
    <row r="55" s="11" customFormat="1" ht="12"/>
    <row r="56" s="11" customFormat="1" ht="12"/>
    <row r="57" s="11" customFormat="1" ht="12"/>
    <row r="58" s="11" customFormat="1" ht="12"/>
    <row r="59" s="11" customFormat="1" ht="12"/>
    <row r="60" s="11" customFormat="1" ht="12"/>
    <row r="61" s="11" customFormat="1" ht="12"/>
    <row r="62" s="11" customFormat="1" ht="12"/>
    <row r="63" s="11" customFormat="1" ht="12"/>
    <row r="64" s="11" customFormat="1" ht="12"/>
    <row r="65" s="11" customFormat="1" ht="12"/>
    <row r="66" s="11" customFormat="1" ht="12"/>
    <row r="67" s="11" customFormat="1" ht="12"/>
    <row r="68" s="11" customFormat="1" ht="12"/>
    <row r="69" s="11" customFormat="1" ht="12"/>
    <row r="70" s="11" customFormat="1" ht="12"/>
    <row r="71" s="11" customFormat="1" ht="12"/>
    <row r="72" s="11" customFormat="1" ht="12"/>
    <row r="73" s="11" customFormat="1" ht="12"/>
    <row r="74" s="11" customFormat="1" ht="12"/>
    <row r="75" s="11" customFormat="1" ht="12"/>
    <row r="76" s="11" customFormat="1" ht="12"/>
    <row r="77" s="11" customFormat="1" ht="12"/>
    <row r="78" s="11" customFormat="1" ht="12"/>
    <row r="79" s="11" customFormat="1" ht="12"/>
    <row r="80" s="11" customFormat="1" ht="12"/>
    <row r="81" s="11" customFormat="1" ht="12"/>
    <row r="82" s="11" customFormat="1" ht="12"/>
    <row r="83" s="11" customFormat="1" ht="12"/>
    <row r="84" s="11" customFormat="1" ht="12"/>
    <row r="85" s="11" customFormat="1" ht="12"/>
    <row r="86" s="11" customFormat="1" ht="12"/>
    <row r="87" s="11" customFormat="1" ht="12"/>
    <row r="88" s="11" customFormat="1" ht="12"/>
    <row r="89" s="11" customFormat="1" ht="12"/>
    <row r="90" s="11" customFormat="1" ht="12"/>
    <row r="91" s="11" customFormat="1" ht="12"/>
    <row r="92" s="11" customFormat="1" ht="12"/>
    <row r="93" s="11" customFormat="1" ht="12"/>
    <row r="94" s="11" customFormat="1" ht="12"/>
    <row r="95" s="11" customFormat="1" ht="12"/>
    <row r="96" s="11" customFormat="1" ht="12"/>
    <row r="97" s="11" customFormat="1" ht="12"/>
    <row r="98" s="11" customFormat="1" ht="12"/>
    <row r="99" s="11" customFormat="1" ht="12"/>
    <row r="100" s="11" customFormat="1" ht="12"/>
    <row r="101" s="11" customFormat="1" ht="12"/>
    <row r="102" s="11" customFormat="1" ht="12"/>
    <row r="103" s="11" customFormat="1" ht="12"/>
    <row r="104" s="11" customFormat="1" ht="12"/>
    <row r="105" s="11" customFormat="1" ht="12"/>
    <row r="106" s="11" customFormat="1" ht="12"/>
    <row r="107" s="11" customFormat="1" ht="12"/>
    <row r="108" s="11" customFormat="1" ht="12"/>
    <row r="109" s="11" customFormat="1" ht="12"/>
    <row r="110" s="11" customFormat="1" ht="12"/>
    <row r="111" s="11" customFormat="1" ht="12"/>
    <row r="112" s="11" customFormat="1" ht="12"/>
    <row r="113" s="11" customFormat="1" ht="12"/>
    <row r="114" s="11" customFormat="1" ht="12"/>
    <row r="115" s="11" customFormat="1" ht="12"/>
    <row r="116" s="11" customFormat="1" ht="12"/>
    <row r="117" s="11" customFormat="1" ht="12"/>
    <row r="118" s="11" customFormat="1" ht="12"/>
    <row r="119" s="11" customFormat="1" ht="12"/>
    <row r="120" s="11" customFormat="1" ht="12"/>
    <row r="121" s="11" customFormat="1" ht="12"/>
    <row r="122" s="11" customFormat="1" ht="12"/>
    <row r="123" s="11" customFormat="1" ht="12"/>
    <row r="124" s="11" customFormat="1" ht="12"/>
    <row r="125" s="11" customFormat="1" ht="12"/>
    <row r="126" s="11" customFormat="1" ht="12"/>
    <row r="127" s="11" customFormat="1" ht="12"/>
    <row r="128" s="11" customFormat="1" ht="12"/>
    <row r="129" s="11" customFormat="1" ht="12"/>
    <row r="130" s="11" customFormat="1" ht="12"/>
    <row r="131" s="11" customFormat="1" ht="12"/>
    <row r="132" s="11" customFormat="1" ht="12"/>
    <row r="133" s="11" customFormat="1" ht="12"/>
    <row r="134" s="11" customFormat="1" ht="12"/>
    <row r="135" s="11" customFormat="1" ht="12"/>
    <row r="136" s="11" customFormat="1" ht="12"/>
    <row r="137" s="11" customFormat="1" ht="12"/>
    <row r="138" s="11" customFormat="1" ht="12"/>
    <row r="139" s="11" customFormat="1" ht="12"/>
    <row r="140" s="11" customFormat="1" ht="12"/>
    <row r="141" s="11" customFormat="1" ht="12"/>
    <row r="142" s="11" customFormat="1" ht="12"/>
    <row r="143" s="11" customFormat="1" ht="12"/>
    <row r="144" s="11" customFormat="1" ht="12"/>
    <row r="145" s="11" customFormat="1" ht="12"/>
    <row r="146" s="11" customFormat="1" ht="12"/>
    <row r="147" s="11" customFormat="1" ht="12"/>
    <row r="148" s="11" customFormat="1" ht="12"/>
    <row r="149" s="11" customFormat="1" ht="12"/>
    <row r="150" s="11" customFormat="1" ht="12"/>
    <row r="151" s="11" customFormat="1" ht="12"/>
    <row r="152" s="11" customFormat="1" ht="12"/>
    <row r="153" s="11" customFormat="1" ht="12"/>
    <row r="154" s="11" customFormat="1" ht="12"/>
    <row r="155" s="11" customFormat="1" ht="12"/>
    <row r="156" s="11" customFormat="1" ht="12"/>
    <row r="157" s="11" customFormat="1" ht="12"/>
    <row r="158" s="11" customFormat="1" ht="12"/>
    <row r="159" s="11" customFormat="1" ht="12"/>
    <row r="160" s="11" customFormat="1" ht="12"/>
    <row r="161" s="11" customFormat="1" ht="12"/>
    <row r="162" s="11" customFormat="1" ht="12"/>
    <row r="163" s="11" customFormat="1" ht="12"/>
    <row r="164" s="11" customFormat="1" ht="12"/>
    <row r="165" s="11" customFormat="1" ht="12"/>
    <row r="166" s="11" customFormat="1" ht="12"/>
    <row r="167" s="11" customFormat="1" ht="12"/>
    <row r="168" s="11" customFormat="1" ht="12"/>
    <row r="169" s="11" customFormat="1" ht="12"/>
    <row r="170" s="11" customFormat="1" ht="12"/>
    <row r="171" s="11" customFormat="1" ht="12"/>
    <row r="172" s="11" customFormat="1" ht="12"/>
    <row r="173" s="11" customFormat="1" ht="12"/>
    <row r="174" s="11" customFormat="1" ht="12"/>
    <row r="175" s="11" customFormat="1" ht="12"/>
    <row r="176" s="11" customFormat="1" ht="12"/>
  </sheetData>
  <sheetProtection selectLockedCells="1" selectUnlockedCells="1"/>
  <mergeCells count="2">
    <mergeCell ref="J1:K1"/>
    <mergeCell ref="J14:K14"/>
  </mergeCells>
  <dataValidations count="3">
    <dataValidation type="decimal" showErrorMessage="1" errorTitle="Fehler!!!" error="Es sind nur Punkte im Bereich von 0,0 bis 100,0 mit einer Dezimalstelle erlaubt!" sqref="C3:D5 C8:C9">
      <formula1>0</formula1>
      <formula2>100</formula2>
    </dataValidation>
    <dataValidation type="whole" showInputMessage="1" showErrorMessage="1" promptTitle="Anrechenbarkeit" prompt="1 = anrechenbar&#10;2 = nicht anrechenbar&#10;3 = angerechnet aus Vorprüfung" errorTitle="Anrechenbar" error="Es sind nur Werte 1, 2 oder 3 zulässig!" sqref="K3:K6 K8:K10">
      <formula1>1</formula1>
      <formula2>3</formula2>
    </dataValidation>
    <dataValidation operator="equal" allowBlank="1" showErrorMessage="1" sqref="C6:D6 C12:D12">
      <formula1>0</formula1>
    </dataValidation>
  </dataValidations>
  <printOptions/>
  <pageMargins left="0.39375" right="0.39375" top="1.025" bottom="1.025" header="0.7875" footer="0.7875"/>
  <pageSetup horizontalDpi="300" verticalDpi="300" orientation="landscape"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Klatt</dc:creator>
  <cp:keywords/>
  <dc:description/>
  <cp:lastModifiedBy>Endres Beatrix</cp:lastModifiedBy>
  <cp:lastPrinted>2018-10-17T11:26:28Z</cp:lastPrinted>
  <dcterms:created xsi:type="dcterms:W3CDTF">2018-08-22T06:15:33Z</dcterms:created>
  <dcterms:modified xsi:type="dcterms:W3CDTF">2023-02-17T11:30:35Z</dcterms:modified>
  <cp:category/>
  <cp:version/>
  <cp:contentType/>
  <cp:contentStatus/>
</cp:coreProperties>
</file>